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6.xml" ContentType="application/vnd.openxmlformats-officedocument.drawing+xml"/>
  <Override PartName="/xl/comments6.xml" ContentType="application/vnd.openxmlformats-officedocument.spreadsheetml.comments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7.xml" ContentType="application/vnd.openxmlformats-officedocument.drawing+xml"/>
  <Override PartName="/xl/comments7.xml" ContentType="application/vnd.openxmlformats-officedocument.spreadsheetml.comments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8.xml" ContentType="application/vnd.openxmlformats-officedocument.drawing+xml"/>
  <Override PartName="/xl/comments8.xml" ContentType="application/vnd.openxmlformats-officedocument.spreadsheetml.comments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2"/>
  <workbookPr/>
  <mc:AlternateContent xmlns:mc="http://schemas.openxmlformats.org/markup-compatibility/2006">
    <mc:Choice Requires="x15">
      <x15ac:absPath xmlns:x15ac="http://schemas.microsoft.com/office/spreadsheetml/2010/11/ac" url="/Users/heredias/Documents/Shu files/MP/Experiments/Micropollutants/DCF/"/>
    </mc:Choice>
  </mc:AlternateContent>
  <xr:revisionPtr revIDLastSave="0" documentId="13_ncr:1_{36C3EF6C-A2F3-D74E-AB0C-529546FAFF24}" xr6:coauthVersionLast="36" xr6:coauthVersionMax="36" xr10:uidLastSave="{00000000-0000-0000-0000-000000000000}"/>
  <bookViews>
    <workbookView xWindow="3440" yWindow="500" windowWidth="24340" windowHeight="17500" activeTab="7" xr2:uid="{00000000-000D-0000-FFFF-FFFF00000000}"/>
  </bookViews>
  <sheets>
    <sheet name="10 mLh" sheetId="4" r:id="rId1"/>
    <sheet name="12 mLh" sheetId="5" r:id="rId2"/>
    <sheet name="8 mLh" sheetId="7" r:id="rId3"/>
    <sheet name="6 mLh" sheetId="8" r:id="rId4"/>
    <sheet name="4 mLh" sheetId="9" r:id="rId5"/>
    <sheet name="2 mLh" sheetId="10" r:id="rId6"/>
    <sheet name="13 -1 mLh" sheetId="11" r:id="rId7"/>
    <sheet name="Summary Exp. 2" sheetId="3" r:id="rId8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3" l="1"/>
  <c r="M4" i="7" l="1"/>
  <c r="M5" i="7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5" i="8"/>
  <c r="M6" i="8"/>
  <c r="M7" i="8"/>
  <c r="M8" i="8"/>
  <c r="M9" i="8"/>
  <c r="M10" i="8"/>
  <c r="M11" i="8"/>
  <c r="M12" i="8"/>
  <c r="M13" i="8"/>
  <c r="M14" i="8"/>
  <c r="M15" i="8"/>
  <c r="M16" i="8"/>
  <c r="M17" i="8"/>
  <c r="M18" i="8"/>
  <c r="M19" i="8"/>
  <c r="M20" i="8"/>
  <c r="M21" i="8"/>
  <c r="M4" i="9"/>
  <c r="M5" i="9"/>
  <c r="M6" i="9"/>
  <c r="M7" i="9"/>
  <c r="M8" i="9"/>
  <c r="M9" i="9"/>
  <c r="M10" i="9"/>
  <c r="M11" i="9"/>
  <c r="M12" i="9"/>
  <c r="M13" i="9"/>
  <c r="M14" i="9"/>
  <c r="M15" i="9"/>
  <c r="M16" i="9"/>
  <c r="M17" i="9"/>
  <c r="M18" i="9"/>
  <c r="M19" i="9"/>
  <c r="M20" i="9"/>
  <c r="M21" i="9"/>
  <c r="M22" i="9"/>
  <c r="M4" i="10"/>
  <c r="M5" i="10"/>
  <c r="M6" i="10"/>
  <c r="M7" i="10"/>
  <c r="M8" i="10"/>
  <c r="M9" i="10"/>
  <c r="M10" i="10"/>
  <c r="M11" i="10"/>
  <c r="M12" i="10"/>
  <c r="M13" i="10"/>
  <c r="M14" i="10"/>
  <c r="M15" i="10"/>
  <c r="M16" i="10"/>
  <c r="M17" i="10"/>
  <c r="M18" i="10"/>
  <c r="M19" i="10"/>
  <c r="M20" i="10"/>
  <c r="M21" i="10"/>
  <c r="M4" i="11"/>
  <c r="M5" i="11"/>
  <c r="M6" i="11"/>
  <c r="M7" i="11"/>
  <c r="M8" i="11"/>
  <c r="M9" i="11"/>
  <c r="M10" i="11"/>
  <c r="M11" i="11"/>
  <c r="M12" i="11"/>
  <c r="M13" i="11"/>
  <c r="M14" i="11"/>
  <c r="M15" i="11"/>
  <c r="M16" i="11"/>
  <c r="M17" i="11"/>
  <c r="M18" i="11"/>
  <c r="M19" i="11"/>
  <c r="M20" i="11"/>
  <c r="M21" i="11"/>
  <c r="M22" i="11"/>
  <c r="M23" i="11"/>
  <c r="M24" i="11"/>
  <c r="M25" i="11"/>
  <c r="M26" i="11"/>
  <c r="M27" i="11"/>
  <c r="M28" i="11"/>
  <c r="M29" i="11"/>
  <c r="M30" i="11"/>
  <c r="M31" i="11"/>
  <c r="M32" i="11"/>
  <c r="M33" i="11"/>
  <c r="M34" i="11"/>
  <c r="M35" i="11"/>
  <c r="M36" i="11"/>
  <c r="M37" i="11"/>
  <c r="M38" i="11"/>
  <c r="M3" i="11"/>
  <c r="M3" i="10"/>
  <c r="M3" i="9"/>
  <c r="M4" i="8"/>
  <c r="M3" i="7"/>
  <c r="M7" i="5"/>
  <c r="M4" i="5"/>
  <c r="M5" i="5"/>
  <c r="M6" i="5"/>
  <c r="M8" i="5"/>
  <c r="M9" i="5"/>
  <c r="M10" i="5"/>
  <c r="M11" i="5"/>
  <c r="M12" i="5"/>
  <c r="M13" i="5"/>
  <c r="M14" i="5"/>
  <c r="M15" i="5"/>
  <c r="M16" i="5"/>
  <c r="M17" i="5"/>
  <c r="M18" i="5"/>
  <c r="M3" i="5"/>
  <c r="M4" i="4"/>
  <c r="M5" i="4"/>
  <c r="M6" i="4"/>
  <c r="M7" i="4"/>
  <c r="M8" i="4"/>
  <c r="M9" i="4"/>
  <c r="M10" i="4"/>
  <c r="M11" i="4"/>
  <c r="M12" i="4"/>
  <c r="M13" i="4"/>
  <c r="M14" i="4"/>
  <c r="M15" i="4"/>
  <c r="M16" i="4"/>
  <c r="M17" i="4"/>
  <c r="M18" i="4"/>
  <c r="M19" i="4"/>
  <c r="M3" i="4"/>
  <c r="C30" i="3" l="1"/>
  <c r="C23" i="3"/>
  <c r="K37" i="11"/>
  <c r="K36" i="11"/>
  <c r="K35" i="11"/>
  <c r="K34" i="11"/>
  <c r="K33" i="11"/>
  <c r="K32" i="11"/>
  <c r="K31" i="11"/>
  <c r="K30" i="11"/>
  <c r="J31" i="11"/>
  <c r="J33" i="11"/>
  <c r="J35" i="11"/>
  <c r="J37" i="11"/>
  <c r="I38" i="11"/>
  <c r="J38" i="11" s="1"/>
  <c r="I37" i="11"/>
  <c r="I36" i="11"/>
  <c r="J36" i="11" s="1"/>
  <c r="I35" i="11"/>
  <c r="I34" i="11"/>
  <c r="J34" i="11" s="1"/>
  <c r="I33" i="11"/>
  <c r="I32" i="11"/>
  <c r="J32" i="11" s="1"/>
  <c r="I31" i="11"/>
  <c r="I30" i="11"/>
  <c r="J30" i="11" s="1"/>
  <c r="K29" i="11"/>
  <c r="J29" i="11"/>
  <c r="K28" i="11"/>
  <c r="K27" i="11"/>
  <c r="K26" i="11"/>
  <c r="K25" i="11"/>
  <c r="K24" i="11"/>
  <c r="J24" i="11"/>
  <c r="J25" i="11"/>
  <c r="J26" i="11"/>
  <c r="J27" i="11"/>
  <c r="J28" i="11"/>
  <c r="K23" i="11"/>
  <c r="J23" i="11"/>
  <c r="K22" i="11"/>
  <c r="K21" i="11"/>
  <c r="K20" i="11"/>
  <c r="K19" i="11"/>
  <c r="K18" i="11"/>
  <c r="K17" i="11"/>
  <c r="J22" i="11"/>
  <c r="J21" i="11"/>
  <c r="J20" i="11"/>
  <c r="J19" i="11"/>
  <c r="K16" i="11"/>
  <c r="J18" i="11"/>
  <c r="K15" i="11"/>
  <c r="J17" i="11"/>
  <c r="K14" i="11"/>
  <c r="J16" i="11"/>
  <c r="K13" i="11"/>
  <c r="J15" i="11"/>
  <c r="K12" i="11"/>
  <c r="J14" i="11"/>
  <c r="K11" i="11"/>
  <c r="J13" i="11"/>
  <c r="K10" i="11"/>
  <c r="J12" i="11"/>
  <c r="K9" i="11"/>
  <c r="J11" i="11"/>
  <c r="K8" i="11"/>
  <c r="J10" i="11"/>
  <c r="K7" i="11"/>
  <c r="J9" i="11"/>
  <c r="K6" i="11"/>
  <c r="J8" i="11"/>
  <c r="K5" i="11"/>
  <c r="J7" i="11"/>
  <c r="K4" i="11"/>
  <c r="J6" i="11"/>
  <c r="K3" i="11"/>
  <c r="J5" i="11"/>
  <c r="J4" i="11"/>
  <c r="J3" i="11"/>
  <c r="C24" i="3"/>
  <c r="K21" i="10"/>
  <c r="K20" i="10"/>
  <c r="K19" i="10"/>
  <c r="B40" i="3" l="1"/>
  <c r="B39" i="3"/>
  <c r="B38" i="3"/>
  <c r="B36" i="3"/>
  <c r="B35" i="3"/>
  <c r="J21" i="10" l="1"/>
  <c r="J20" i="10"/>
  <c r="J19" i="10"/>
  <c r="K18" i="10"/>
  <c r="J18" i="10"/>
  <c r="K17" i="10"/>
  <c r="J17" i="10"/>
  <c r="K16" i="10"/>
  <c r="J16" i="10"/>
  <c r="K15" i="10"/>
  <c r="J15" i="10"/>
  <c r="K14" i="10"/>
  <c r="J14" i="10"/>
  <c r="K13" i="10"/>
  <c r="J13" i="10"/>
  <c r="K12" i="10"/>
  <c r="J12" i="10"/>
  <c r="K11" i="10"/>
  <c r="J11" i="10"/>
  <c r="K10" i="10"/>
  <c r="J10" i="10"/>
  <c r="K9" i="10"/>
  <c r="J9" i="10"/>
  <c r="K8" i="10"/>
  <c r="J8" i="10"/>
  <c r="K7" i="10"/>
  <c r="J7" i="10"/>
  <c r="K6" i="10"/>
  <c r="J6" i="10"/>
  <c r="K5" i="10"/>
  <c r="J5" i="10"/>
  <c r="K4" i="10"/>
  <c r="J4" i="10"/>
  <c r="K3" i="10"/>
  <c r="J3" i="10"/>
  <c r="C25" i="3"/>
  <c r="K22" i="9"/>
  <c r="K4" i="9"/>
  <c r="K3" i="9"/>
  <c r="K5" i="9"/>
  <c r="J22" i="9"/>
  <c r="J21" i="9"/>
  <c r="J20" i="9"/>
  <c r="K21" i="9"/>
  <c r="J19" i="9"/>
  <c r="K20" i="9"/>
  <c r="J18" i="9"/>
  <c r="K19" i="9"/>
  <c r="J17" i="9"/>
  <c r="K18" i="9"/>
  <c r="J16" i="9"/>
  <c r="K17" i="9"/>
  <c r="J15" i="9"/>
  <c r="K16" i="9"/>
  <c r="J14" i="9"/>
  <c r="K15" i="9"/>
  <c r="J13" i="9"/>
  <c r="K14" i="9"/>
  <c r="J12" i="9"/>
  <c r="K13" i="9"/>
  <c r="J11" i="9"/>
  <c r="K12" i="9"/>
  <c r="J10" i="9"/>
  <c r="K11" i="9"/>
  <c r="J9" i="9"/>
  <c r="K10" i="9"/>
  <c r="J8" i="9"/>
  <c r="K9" i="9"/>
  <c r="J7" i="9"/>
  <c r="K8" i="9"/>
  <c r="J6" i="9"/>
  <c r="K7" i="9"/>
  <c r="J5" i="9"/>
  <c r="K6" i="9"/>
  <c r="J4" i="9"/>
  <c r="J3" i="9"/>
  <c r="C26" i="3"/>
  <c r="K21" i="8"/>
  <c r="K20" i="8"/>
  <c r="H17" i="3"/>
  <c r="H16" i="3"/>
  <c r="H15" i="3"/>
  <c r="I15" i="3" s="1"/>
  <c r="K19" i="8"/>
  <c r="J21" i="8"/>
  <c r="K18" i="8"/>
  <c r="J20" i="8"/>
  <c r="K17" i="8"/>
  <c r="J19" i="8"/>
  <c r="K16" i="8"/>
  <c r="J18" i="8"/>
  <c r="K15" i="8"/>
  <c r="J17" i="8"/>
  <c r="K14" i="8"/>
  <c r="J16" i="8"/>
  <c r="K13" i="8"/>
  <c r="J15" i="8"/>
  <c r="K12" i="8"/>
  <c r="J14" i="8"/>
  <c r="K11" i="8"/>
  <c r="J13" i="8"/>
  <c r="K10" i="8"/>
  <c r="J12" i="8"/>
  <c r="K9" i="8"/>
  <c r="J11" i="8"/>
  <c r="K8" i="8"/>
  <c r="J10" i="8"/>
  <c r="K7" i="8"/>
  <c r="J9" i="8"/>
  <c r="K6" i="8"/>
  <c r="J8" i="8"/>
  <c r="K5" i="8"/>
  <c r="J7" i="8"/>
  <c r="K4" i="8"/>
  <c r="J6" i="8"/>
  <c r="K3" i="8"/>
  <c r="J5" i="8"/>
  <c r="J4" i="8"/>
  <c r="J3" i="8"/>
  <c r="C27" i="3"/>
  <c r="K21" i="7"/>
  <c r="K20" i="7"/>
  <c r="K19" i="7"/>
  <c r="K18" i="7"/>
  <c r="K17" i="7"/>
  <c r="J9" i="7"/>
  <c r="J10" i="7"/>
  <c r="J11" i="7"/>
  <c r="J12" i="7"/>
  <c r="J13" i="7"/>
  <c r="J14" i="7"/>
  <c r="J15" i="7"/>
  <c r="J16" i="7"/>
  <c r="J17" i="7"/>
  <c r="J18" i="7"/>
  <c r="J19" i="7"/>
  <c r="J20" i="7"/>
  <c r="J21" i="7"/>
  <c r="J8" i="7"/>
  <c r="K3" i="7"/>
  <c r="K4" i="7"/>
  <c r="K5" i="7"/>
  <c r="K6" i="7"/>
  <c r="K7" i="7"/>
  <c r="K8" i="7"/>
  <c r="K9" i="7"/>
  <c r="K10" i="7"/>
  <c r="K11" i="7"/>
  <c r="K12" i="7"/>
  <c r="K13" i="7"/>
  <c r="K14" i="7"/>
  <c r="K15" i="7"/>
  <c r="K16" i="7"/>
  <c r="J7" i="7"/>
  <c r="J6" i="7"/>
  <c r="J5" i="7"/>
  <c r="J4" i="7"/>
  <c r="J3" i="7"/>
  <c r="C28" i="3"/>
  <c r="C29" i="3"/>
  <c r="K18" i="5"/>
  <c r="J15" i="3" l="1"/>
  <c r="L1" i="10"/>
  <c r="L1" i="11"/>
  <c r="J17" i="3"/>
  <c r="J18" i="5"/>
  <c r="K17" i="5"/>
  <c r="J17" i="5"/>
  <c r="K16" i="5"/>
  <c r="J16" i="5"/>
  <c r="K15" i="5"/>
  <c r="J15" i="5"/>
  <c r="K14" i="5"/>
  <c r="J14" i="5"/>
  <c r="K13" i="5"/>
  <c r="J13" i="5"/>
  <c r="K12" i="5"/>
  <c r="J12" i="5"/>
  <c r="K11" i="5"/>
  <c r="J11" i="5"/>
  <c r="K10" i="5"/>
  <c r="J10" i="5"/>
  <c r="K9" i="5"/>
  <c r="J9" i="5"/>
  <c r="K8" i="5"/>
  <c r="J8" i="5"/>
  <c r="K7" i="5"/>
  <c r="J7" i="5"/>
  <c r="K6" i="5"/>
  <c r="J6" i="5"/>
  <c r="K5" i="5"/>
  <c r="K4" i="5"/>
  <c r="K3" i="5"/>
  <c r="J5" i="5"/>
  <c r="J4" i="5"/>
  <c r="J3" i="5"/>
  <c r="K19" i="4"/>
  <c r="K18" i="4"/>
  <c r="K17" i="4"/>
  <c r="K16" i="4"/>
  <c r="K15" i="4"/>
  <c r="K14" i="4"/>
  <c r="K13" i="4"/>
  <c r="K12" i="4"/>
  <c r="K11" i="4"/>
  <c r="K10" i="4"/>
  <c r="K9" i="4"/>
  <c r="K8" i="4"/>
  <c r="K7" i="4"/>
  <c r="K6" i="4"/>
  <c r="J14" i="4"/>
  <c r="J15" i="4"/>
  <c r="J16" i="4"/>
  <c r="J17" i="4"/>
  <c r="J18" i="4"/>
  <c r="J19" i="4"/>
  <c r="J9" i="4"/>
  <c r="J10" i="4"/>
  <c r="J11" i="4"/>
  <c r="J12" i="4"/>
  <c r="J13" i="4"/>
  <c r="J7" i="4"/>
  <c r="J8" i="4"/>
  <c r="K5" i="4"/>
  <c r="K4" i="4"/>
  <c r="K3" i="4"/>
  <c r="J4" i="4"/>
  <c r="J6" i="4"/>
  <c r="J5" i="4"/>
  <c r="J3" i="4"/>
  <c r="L38" i="11" l="1"/>
  <c r="L28" i="11"/>
  <c r="L33" i="11"/>
  <c r="L24" i="11"/>
  <c r="L18" i="11"/>
  <c r="L34" i="11"/>
  <c r="L26" i="11"/>
  <c r="L6" i="11"/>
  <c r="L10" i="11"/>
  <c r="L14" i="11"/>
  <c r="L19" i="11"/>
  <c r="L23" i="11"/>
  <c r="L4" i="11"/>
  <c r="L29" i="11"/>
  <c r="L27" i="11"/>
  <c r="L9" i="11"/>
  <c r="B30" i="3" s="1"/>
  <c r="L22" i="11"/>
  <c r="L31" i="11"/>
  <c r="L8" i="11"/>
  <c r="L36" i="11"/>
  <c r="L3" i="11"/>
  <c r="L11" i="11"/>
  <c r="L30" i="11"/>
  <c r="B23" i="3" s="1"/>
  <c r="L35" i="11"/>
  <c r="L12" i="11"/>
  <c r="L17" i="11"/>
  <c r="L5" i="11"/>
  <c r="L13" i="11"/>
  <c r="L25" i="11"/>
  <c r="L32" i="11"/>
  <c r="L16" i="11"/>
  <c r="L21" i="11"/>
  <c r="L7" i="11"/>
  <c r="L15" i="11"/>
  <c r="L20" i="11"/>
  <c r="L37" i="11"/>
  <c r="G15" i="3"/>
  <c r="G17" i="3" s="1"/>
  <c r="F15" i="3"/>
  <c r="L1" i="7" l="1"/>
  <c r="L1" i="9"/>
  <c r="L1" i="8"/>
  <c r="L1" i="5"/>
  <c r="L1" i="4"/>
  <c r="L10" i="10" l="1"/>
  <c r="L17" i="10"/>
  <c r="B24" i="3" s="1"/>
  <c r="L12" i="10"/>
  <c r="L5" i="10"/>
  <c r="L7" i="10"/>
  <c r="L21" i="10"/>
  <c r="L8" i="10"/>
  <c r="L20" i="10"/>
  <c r="L18" i="10"/>
  <c r="L3" i="10"/>
  <c r="L13" i="10"/>
  <c r="L11" i="10"/>
  <c r="L6" i="10"/>
  <c r="L15" i="10"/>
  <c r="L16" i="10"/>
  <c r="L9" i="10"/>
  <c r="L19" i="10"/>
  <c r="L14" i="10"/>
  <c r="L4" i="10"/>
  <c r="L12" i="8"/>
  <c r="L21" i="8"/>
  <c r="L6" i="8"/>
  <c r="L7" i="8"/>
  <c r="L17" i="8"/>
  <c r="B26" i="3" s="1"/>
  <c r="L16" i="8"/>
  <c r="L11" i="8"/>
  <c r="L5" i="8"/>
  <c r="L15" i="8"/>
  <c r="L14" i="8"/>
  <c r="L13" i="8"/>
  <c r="L3" i="8"/>
  <c r="L20" i="8"/>
  <c r="L10" i="8"/>
  <c r="L8" i="8"/>
  <c r="L19" i="8"/>
  <c r="L18" i="8"/>
  <c r="L9" i="8"/>
  <c r="L4" i="8"/>
  <c r="L9" i="4"/>
  <c r="L14" i="4"/>
  <c r="L13" i="4"/>
  <c r="L4" i="4"/>
  <c r="L16" i="4"/>
  <c r="L15" i="4"/>
  <c r="L10" i="4"/>
  <c r="L19" i="4"/>
  <c r="L17" i="4"/>
  <c r="L12" i="4"/>
  <c r="L5" i="4"/>
  <c r="L6" i="4"/>
  <c r="L8" i="4"/>
  <c r="L11" i="4"/>
  <c r="B28" i="3" s="1"/>
  <c r="L7" i="4"/>
  <c r="L18" i="4"/>
  <c r="L3" i="4"/>
  <c r="L22" i="9"/>
  <c r="L18" i="9"/>
  <c r="L16" i="9"/>
  <c r="L9" i="9"/>
  <c r="L8" i="9"/>
  <c r="L13" i="9"/>
  <c r="L11" i="9"/>
  <c r="L6" i="9"/>
  <c r="L20" i="9"/>
  <c r="L17" i="9"/>
  <c r="B25" i="3" s="1"/>
  <c r="L14" i="9"/>
  <c r="L12" i="9"/>
  <c r="L21" i="9"/>
  <c r="L5" i="9"/>
  <c r="L15" i="9"/>
  <c r="L10" i="9"/>
  <c r="L7" i="9"/>
  <c r="L3" i="9"/>
  <c r="L4" i="9"/>
  <c r="L19" i="9"/>
  <c r="L18" i="5"/>
  <c r="L10" i="5"/>
  <c r="L8" i="5"/>
  <c r="L9" i="5"/>
  <c r="L12" i="5"/>
  <c r="L11" i="5"/>
  <c r="B29" i="3" s="1"/>
  <c r="L15" i="5"/>
  <c r="L3" i="5"/>
  <c r="L14" i="5"/>
  <c r="L16" i="5"/>
  <c r="L7" i="5"/>
  <c r="L13" i="5"/>
  <c r="L4" i="5"/>
  <c r="L17" i="5"/>
  <c r="L5" i="5"/>
  <c r="L6" i="5"/>
  <c r="L21" i="7"/>
  <c r="L12" i="7"/>
  <c r="L13" i="7"/>
  <c r="B27" i="3" s="1"/>
  <c r="L11" i="7"/>
  <c r="L20" i="7"/>
  <c r="L15" i="7"/>
  <c r="L14" i="7"/>
  <c r="L9" i="7"/>
  <c r="L7" i="7"/>
  <c r="L5" i="7"/>
  <c r="L3" i="7"/>
  <c r="L18" i="7"/>
  <c r="L6" i="7"/>
  <c r="L16" i="7"/>
  <c r="L10" i="7"/>
  <c r="L4" i="7"/>
  <c r="L8" i="7"/>
  <c r="L17" i="7"/>
  <c r="L19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Shu HD</author>
  </authors>
  <commentList>
    <comment ref="I3" authorId="0" shapeId="0" xr:uid="{00000000-0006-0000-0000-000001000000}">
      <text>
        <r>
          <rPr>
            <b/>
            <sz val="10"/>
            <color rgb="FF000000"/>
            <rFont val="Tahoma"/>
            <family val="2"/>
          </rPr>
          <t>Shu HD: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overnight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Shu HD</author>
  </authors>
  <commentList>
    <comment ref="I3" authorId="0" shapeId="0" xr:uid="{00000000-0006-0000-0100-000001000000}">
      <text>
        <r>
          <rPr>
            <b/>
            <sz val="10"/>
            <color rgb="FF000000"/>
            <rFont val="Tahoma"/>
            <family val="2"/>
          </rPr>
          <t>Shu HD: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overnight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Shu HD</author>
  </authors>
  <commentList>
    <comment ref="I3" authorId="0" shapeId="0" xr:uid="{00000000-0006-0000-0200-000001000000}">
      <text>
        <r>
          <rPr>
            <b/>
            <sz val="10"/>
            <color rgb="FF000000"/>
            <rFont val="Tahoma"/>
            <family val="2"/>
          </rPr>
          <t>Shu HD: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overnight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Shu HD</author>
  </authors>
  <commentList>
    <comment ref="I3" authorId="0" shapeId="0" xr:uid="{00000000-0006-0000-0300-000001000000}">
      <text>
        <r>
          <rPr>
            <b/>
            <sz val="10"/>
            <color rgb="FF000000"/>
            <rFont val="Tahoma"/>
            <family val="2"/>
          </rPr>
          <t>Shu HD: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overnight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Shu HD</author>
  </authors>
  <commentList>
    <comment ref="I3" authorId="0" shapeId="0" xr:uid="{00000000-0006-0000-0400-000001000000}">
      <text>
        <r>
          <rPr>
            <b/>
            <sz val="10"/>
            <color rgb="FF000000"/>
            <rFont val="Tahoma"/>
            <family val="2"/>
          </rPr>
          <t>Shu HD: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overnight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Shu HD</author>
  </authors>
  <commentList>
    <comment ref="I3" authorId="0" shapeId="0" xr:uid="{00000000-0006-0000-0500-000001000000}">
      <text>
        <r>
          <rPr>
            <b/>
            <sz val="10"/>
            <color rgb="FF000000"/>
            <rFont val="Tahoma"/>
            <family val="2"/>
          </rPr>
          <t>Shu HD: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overnight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Shu HD</author>
    <author>Author</author>
    <author>Heredia, Shuyana</author>
  </authors>
  <commentList>
    <comment ref="I3" authorId="0" shapeId="0" xr:uid="{00000000-0006-0000-0600-000001000000}">
      <text>
        <r>
          <rPr>
            <b/>
            <sz val="10"/>
            <color rgb="FF000000"/>
            <rFont val="Tahoma"/>
            <family val="2"/>
          </rPr>
          <t>Shu HD: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overnight</t>
        </r>
      </text>
    </comment>
    <comment ref="I25" authorId="1" shapeId="0" xr:uid="{00000000-0006-0000-0600-000002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after finishing the 10 mLh</t>
        </r>
      </text>
    </comment>
    <comment ref="I26" authorId="1" shapeId="0" xr:uid="{00000000-0006-0000-0600-000003000000}">
      <text>
        <r>
          <rPr>
            <b/>
            <sz val="9"/>
            <color indexed="81"/>
            <rFont val="Tahoma"/>
            <family val="2"/>
          </rPr>
          <t>Author:
Brginning of the second syringe</t>
        </r>
      </text>
    </comment>
    <comment ref="K38" authorId="2" shapeId="0" xr:uid="{00000000-0006-0000-0600-000004000000}">
      <text>
        <r>
          <rPr>
            <b/>
            <sz val="9"/>
            <color indexed="81"/>
            <rFont val="Tahoma"/>
            <family val="2"/>
          </rPr>
          <t>Heredia, Shuyana:</t>
        </r>
        <r>
          <rPr>
            <sz val="9"/>
            <color indexed="81"/>
            <rFont val="Tahoma"/>
            <family val="2"/>
          </rPr>
          <t xml:space="preserve">
W00031968001
File 20210317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Heredia, Shuyana</author>
  </authors>
  <commentList>
    <comment ref="I15" authorId="0" shapeId="0" xr:uid="{00000000-0006-0000-0700-000001000000}">
      <text>
        <r>
          <rPr>
            <b/>
            <sz val="9"/>
            <color rgb="FF000000"/>
            <rFont val="Tahoma"/>
            <family val="2"/>
          </rPr>
          <t>Heredia, Shuyana: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Tingunj starded using it from experiment 3 at 2 mL/h</t>
        </r>
      </text>
    </comment>
  </commentList>
</comments>
</file>

<file path=xl/sharedStrings.xml><?xml version="1.0" encoding="utf-8"?>
<sst xmlns="http://schemas.openxmlformats.org/spreadsheetml/2006/main" count="2232" uniqueCount="197">
  <si>
    <t>Exp. N4</t>
  </si>
  <si>
    <t>F (mL/h)</t>
  </si>
  <si>
    <t>Cn</t>
  </si>
  <si>
    <t>t to eq.</t>
  </si>
  <si>
    <t>P</t>
  </si>
  <si>
    <t>σ</t>
  </si>
  <si>
    <t>-</t>
  </si>
  <si>
    <t>Exp. N5</t>
  </si>
  <si>
    <t xml:space="preserve">Mother solution </t>
  </si>
  <si>
    <t>sheet 8 mL/h 2</t>
  </si>
  <si>
    <t>sheet 1 mL/h</t>
  </si>
  <si>
    <t>Dilution</t>
  </si>
  <si>
    <r>
      <t>C</t>
    </r>
    <r>
      <rPr>
        <b/>
        <sz val="8"/>
        <color theme="1"/>
        <rFont val="Calibri"/>
        <family val="2"/>
        <scheme val="minor"/>
      </rPr>
      <t>out</t>
    </r>
    <r>
      <rPr>
        <b/>
        <sz val="11"/>
        <color theme="1"/>
        <rFont val="Calibri"/>
        <family val="2"/>
        <scheme val="minor"/>
      </rPr>
      <t xml:space="preserve"> (ug/L)</t>
    </r>
  </si>
  <si>
    <t>aver</t>
  </si>
  <si>
    <t>.500 ml in 50</t>
  </si>
  <si>
    <t>.250mL in 50</t>
  </si>
  <si>
    <t>.125mL in 50</t>
  </si>
  <si>
    <t>RTD</t>
  </si>
  <si>
    <t>Report date</t>
  </si>
  <si>
    <t>Clientname</t>
  </si>
  <si>
    <t>SHER</t>
  </si>
  <si>
    <t>Projectnumber</t>
  </si>
  <si>
    <t>N006.01</t>
  </si>
  <si>
    <t>Projectname</t>
  </si>
  <si>
    <t>Sample date</t>
  </si>
  <si>
    <t>Sample description</t>
  </si>
  <si>
    <t>Matrix</t>
  </si>
  <si>
    <t>Water</t>
  </si>
  <si>
    <t>Sample ID</t>
  </si>
  <si>
    <t>W00031844001</t>
  </si>
  <si>
    <t>Test</t>
  </si>
  <si>
    <t>Parameter</t>
  </si>
  <si>
    <t>Result</t>
  </si>
  <si>
    <t>Units</t>
  </si>
  <si>
    <t>Diclofenac</t>
  </si>
  <si>
    <t>µg/L</t>
  </si>
  <si>
    <t>W00031844002</t>
  </si>
  <si>
    <t>W00031844003</t>
  </si>
  <si>
    <t>W00031844004</t>
  </si>
  <si>
    <t>W00031844005</t>
  </si>
  <si>
    <t>W00031844006</t>
  </si>
  <si>
    <t>W00031844007</t>
  </si>
  <si>
    <t>W00031844008</t>
  </si>
  <si>
    <t>W00031844009</t>
  </si>
  <si>
    <t>W00031844010</t>
  </si>
  <si>
    <t>W00031844011</t>
  </si>
  <si>
    <t>W00031844012</t>
  </si>
  <si>
    <t>W00031844013</t>
  </si>
  <si>
    <t>W00031844014</t>
  </si>
  <si>
    <t>W00031844015</t>
  </si>
  <si>
    <t>W00031844016</t>
  </si>
  <si>
    <t>W00031844017</t>
  </si>
  <si>
    <r>
      <t>C</t>
    </r>
    <r>
      <rPr>
        <b/>
        <sz val="8"/>
        <color theme="1"/>
        <rFont val="Calibri"/>
        <family val="2"/>
        <scheme val="minor"/>
      </rPr>
      <t>in</t>
    </r>
    <r>
      <rPr>
        <b/>
        <sz val="11"/>
        <color theme="1"/>
        <rFont val="Calibri"/>
        <family val="2"/>
        <scheme val="minor"/>
      </rPr>
      <t xml:space="preserve"> (ug/L)=</t>
    </r>
  </si>
  <si>
    <t>UV</t>
  </si>
  <si>
    <t>t (min)</t>
  </si>
  <si>
    <t>Off</t>
  </si>
  <si>
    <t>On</t>
  </si>
  <si>
    <t>t (h)</t>
  </si>
  <si>
    <t>W00031859001</t>
  </si>
  <si>
    <t>W00031859002</t>
  </si>
  <si>
    <t>W00031859003</t>
  </si>
  <si>
    <t>W00031859004</t>
  </si>
  <si>
    <t>W00031859005</t>
  </si>
  <si>
    <t>W00031859006</t>
  </si>
  <si>
    <t>W00031859007</t>
  </si>
  <si>
    <t>W00031859008</t>
  </si>
  <si>
    <t>W00031859009</t>
  </si>
  <si>
    <t>W00031859010</t>
  </si>
  <si>
    <t>W00031859011</t>
  </si>
  <si>
    <t>W00031859012</t>
  </si>
  <si>
    <t>W00031859013</t>
  </si>
  <si>
    <t>W00031859014</t>
  </si>
  <si>
    <t>W00031859015</t>
  </si>
  <si>
    <t>t to eq. (h)</t>
  </si>
  <si>
    <t>t to eq. (min)</t>
  </si>
  <si>
    <t>W00031886001</t>
  </si>
  <si>
    <t>W00031886002</t>
  </si>
  <si>
    <t>W00031886003</t>
  </si>
  <si>
    <t>W00031886004</t>
  </si>
  <si>
    <t>W00031886005</t>
  </si>
  <si>
    <t>W00031886006</t>
  </si>
  <si>
    <t>W00031886007</t>
  </si>
  <si>
    <t>W00031886008</t>
  </si>
  <si>
    <t>W00031886009</t>
  </si>
  <si>
    <t>W00031886010</t>
  </si>
  <si>
    <t>W00031886011</t>
  </si>
  <si>
    <t>W00031886012</t>
  </si>
  <si>
    <t>W00031886013</t>
  </si>
  <si>
    <t>W00031886014</t>
  </si>
  <si>
    <t>W00031886015</t>
  </si>
  <si>
    <t>W00031886016</t>
  </si>
  <si>
    <t>W00031886017</t>
  </si>
  <si>
    <t>W00031886018</t>
  </si>
  <si>
    <t>W00031886019</t>
  </si>
  <si>
    <t>W00031886020</t>
  </si>
  <si>
    <t>W00031901001</t>
  </si>
  <si>
    <t>W00031901002</t>
  </si>
  <si>
    <t>W00031901003</t>
  </si>
  <si>
    <t>W00031901004</t>
  </si>
  <si>
    <t>W00031901005</t>
  </si>
  <si>
    <t>W00031901006</t>
  </si>
  <si>
    <t>W00031901007</t>
  </si>
  <si>
    <t>W00031901008</t>
  </si>
  <si>
    <t>W00031901009</t>
  </si>
  <si>
    <t>W00031901010</t>
  </si>
  <si>
    <t>W00031901011</t>
  </si>
  <si>
    <t>W00031901012</t>
  </si>
  <si>
    <t>W00031901013</t>
  </si>
  <si>
    <t>W00031901014</t>
  </si>
  <si>
    <t>W00031901015</t>
  </si>
  <si>
    <t>W00031901016</t>
  </si>
  <si>
    <t>W00031901017</t>
  </si>
  <si>
    <t>W00031901018</t>
  </si>
  <si>
    <t>W00031901019</t>
  </si>
  <si>
    <t>W00031901020</t>
  </si>
  <si>
    <t>W00031901021</t>
  </si>
  <si>
    <t>W00031913001</t>
  </si>
  <si>
    <t>W00031913002</t>
  </si>
  <si>
    <t>W00031913003</t>
  </si>
  <si>
    <t>W00031913004</t>
  </si>
  <si>
    <t>W00031913005</t>
  </si>
  <si>
    <t>W00031913006</t>
  </si>
  <si>
    <t>W00031913007</t>
  </si>
  <si>
    <t>W00031913008</t>
  </si>
  <si>
    <t>W00031913009</t>
  </si>
  <si>
    <t>W00031913010</t>
  </si>
  <si>
    <t>W00031913011</t>
  </si>
  <si>
    <t>W00031913012</t>
  </si>
  <si>
    <t>W00031913013</t>
  </si>
  <si>
    <t>W00031913014</t>
  </si>
  <si>
    <t>W00031913015</t>
  </si>
  <si>
    <t>W00031913016</t>
  </si>
  <si>
    <t>W00031913017</t>
  </si>
  <si>
    <t>W00031913018</t>
  </si>
  <si>
    <t>W00031913019</t>
  </si>
  <si>
    <t>W00031913020</t>
  </si>
  <si>
    <t>W00031920001</t>
  </si>
  <si>
    <t>W00031920002</t>
  </si>
  <si>
    <t>W00031920003</t>
  </si>
  <si>
    <t>W00031920004</t>
  </si>
  <si>
    <t>W00031920005</t>
  </si>
  <si>
    <t>W00031920006</t>
  </si>
  <si>
    <t>W00031920007</t>
  </si>
  <si>
    <t>W00031920008</t>
  </si>
  <si>
    <t>W00031920009</t>
  </si>
  <si>
    <t>W00031920010</t>
  </si>
  <si>
    <t>W00031920011</t>
  </si>
  <si>
    <t>W00031920012</t>
  </si>
  <si>
    <t>W00031920013</t>
  </si>
  <si>
    <t>W00031920014</t>
  </si>
  <si>
    <t>W00031920015</t>
  </si>
  <si>
    <t>W00031920016</t>
  </si>
  <si>
    <t>W00031920017</t>
  </si>
  <si>
    <t>sheet 6mLh</t>
  </si>
  <si>
    <t>DF 125</t>
  </si>
  <si>
    <t>sample</t>
  </si>
  <si>
    <t>Cn I</t>
  </si>
  <si>
    <t>Cn II</t>
  </si>
  <si>
    <t>W00031956038</t>
  </si>
  <si>
    <t>W00031956037</t>
  </si>
  <si>
    <t>W00031956036</t>
  </si>
  <si>
    <t>W00031956035</t>
  </si>
  <si>
    <t>W00031956034</t>
  </si>
  <si>
    <t>W00031956033</t>
  </si>
  <si>
    <t>W00031956032</t>
  </si>
  <si>
    <t>W00031956031</t>
  </si>
  <si>
    <t>W00031956030</t>
  </si>
  <si>
    <t>W00031956029</t>
  </si>
  <si>
    <t>W00031956028</t>
  </si>
  <si>
    <t>W00031956027</t>
  </si>
  <si>
    <t>W00031956026</t>
  </si>
  <si>
    <t>W00031956025</t>
  </si>
  <si>
    <t>W00031956024</t>
  </si>
  <si>
    <t>W00031956023</t>
  </si>
  <si>
    <t>W00031956022</t>
  </si>
  <si>
    <t>W00031956021</t>
  </si>
  <si>
    <t>W00031956020</t>
  </si>
  <si>
    <t>W00031956019</t>
  </si>
  <si>
    <t>W00031956018</t>
  </si>
  <si>
    <t>W00031956017</t>
  </si>
  <si>
    <t>W00031956016</t>
  </si>
  <si>
    <t>W00031956015</t>
  </si>
  <si>
    <t>W00031956014</t>
  </si>
  <si>
    <t>W00031956013</t>
  </si>
  <si>
    <t>W00031956012</t>
  </si>
  <si>
    <t>W00031956011</t>
  </si>
  <si>
    <t>W00031956010</t>
  </si>
  <si>
    <t>W00031956009</t>
  </si>
  <si>
    <t>W00031956008</t>
  </si>
  <si>
    <t>W00031956007</t>
  </si>
  <si>
    <t>W00031956006</t>
  </si>
  <si>
    <t>W00031956005</t>
  </si>
  <si>
    <t>W00031956004</t>
  </si>
  <si>
    <t>W00031956003</t>
  </si>
  <si>
    <t>W00031956002</t>
  </si>
  <si>
    <t>W00031956001</t>
  </si>
  <si>
    <t>V (mL)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</si>
</sst>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0.0%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000000"/>
      <name val="Tahoma"/>
      <family val="2"/>
    </font>
    <font>
      <sz val="10"/>
      <color rgb="FF000000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9"/>
      <color rgb="FF000000"/>
      <name val="Tahoma"/>
      <family val="2"/>
    </font>
    <font>
      <sz val="9"/>
      <color rgb="FF000000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55">
    <xf numFmtId="0" fontId="0" fillId="0" borderId="0" xfId="0"/>
    <xf numFmtId="0" fontId="1" fillId="0" borderId="0" xfId="0" applyFont="1"/>
    <xf numFmtId="0" fontId="2" fillId="0" borderId="0" xfId="0" applyFont="1"/>
    <xf numFmtId="2" fontId="0" fillId="0" borderId="0" xfId="0" applyNumberFormat="1"/>
    <xf numFmtId="2" fontId="3" fillId="0" borderId="0" xfId="0" applyNumberFormat="1" applyFont="1"/>
    <xf numFmtId="164" fontId="3" fillId="0" borderId="0" xfId="0" applyNumberFormat="1" applyFont="1"/>
    <xf numFmtId="165" fontId="0" fillId="0" borderId="0" xfId="0" applyNumberFormat="1"/>
    <xf numFmtId="164" fontId="0" fillId="0" borderId="0" xfId="0" applyNumberFormat="1"/>
    <xf numFmtId="1" fontId="0" fillId="0" borderId="0" xfId="0" applyNumberFormat="1"/>
    <xf numFmtId="14" fontId="0" fillId="0" borderId="1" xfId="0" applyNumberForma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" fillId="0" borderId="0" xfId="0" applyFont="1" applyBorder="1"/>
    <xf numFmtId="0" fontId="1" fillId="0" borderId="5" xfId="0" applyFont="1" applyBorder="1"/>
    <xf numFmtId="0" fontId="1" fillId="0" borderId="4" xfId="0" applyFont="1" applyBorder="1"/>
    <xf numFmtId="0" fontId="0" fillId="0" borderId="0" xfId="0" applyBorder="1"/>
    <xf numFmtId="1" fontId="6" fillId="0" borderId="5" xfId="0" applyNumberFormat="1" applyFont="1" applyBorder="1"/>
    <xf numFmtId="1" fontId="0" fillId="2" borderId="0" xfId="0" applyNumberFormat="1" applyFill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9" fontId="0" fillId="0" borderId="5" xfId="1" applyFont="1" applyBorder="1"/>
    <xf numFmtId="0" fontId="0" fillId="3" borderId="0" xfId="0" applyFill="1"/>
    <xf numFmtId="0" fontId="0" fillId="4" borderId="0" xfId="0" applyFill="1"/>
    <xf numFmtId="0" fontId="0" fillId="0" borderId="0" xfId="0" applyAlignment="1">
      <alignment horizontal="left"/>
    </xf>
    <xf numFmtId="15" fontId="0" fillId="0" borderId="0" xfId="0" applyNumberFormat="1" applyAlignment="1">
      <alignment horizontal="left"/>
    </xf>
    <xf numFmtId="0" fontId="1" fillId="0" borderId="0" xfId="0" applyFont="1" applyAlignment="1">
      <alignment horizontal="right"/>
    </xf>
    <xf numFmtId="0" fontId="0" fillId="0" borderId="9" xfId="0" applyBorder="1"/>
    <xf numFmtId="2" fontId="0" fillId="0" borderId="9" xfId="0" applyNumberFormat="1" applyBorder="1"/>
    <xf numFmtId="1" fontId="0" fillId="0" borderId="9" xfId="0" applyNumberFormat="1" applyBorder="1"/>
    <xf numFmtId="1" fontId="0" fillId="0" borderId="0" xfId="0" applyNumberFormat="1" applyBorder="1"/>
    <xf numFmtId="2" fontId="0" fillId="0" borderId="0" xfId="0" applyNumberFormat="1" applyBorder="1"/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2" fontId="0" fillId="0" borderId="7" xfId="0" applyNumberFormat="1" applyBorder="1"/>
    <xf numFmtId="166" fontId="0" fillId="0" borderId="5" xfId="1" applyNumberFormat="1" applyFont="1" applyBorder="1"/>
    <xf numFmtId="1" fontId="3" fillId="2" borderId="0" xfId="0" applyNumberFormat="1" applyFont="1" applyFill="1" applyBorder="1"/>
    <xf numFmtId="1" fontId="0" fillId="0" borderId="5" xfId="0" applyNumberFormat="1" applyBorder="1"/>
    <xf numFmtId="2" fontId="0" fillId="0" borderId="0" xfId="0" applyNumberFormat="1" applyFill="1"/>
    <xf numFmtId="1" fontId="0" fillId="0" borderId="7" xfId="0" applyNumberFormat="1" applyBorder="1"/>
    <xf numFmtId="2" fontId="0" fillId="5" borderId="7" xfId="0" applyNumberFormat="1" applyFill="1" applyBorder="1"/>
    <xf numFmtId="0" fontId="0" fillId="0" borderId="0" xfId="0" applyFill="1" applyBorder="1"/>
    <xf numFmtId="0" fontId="0" fillId="0" borderId="7" xfId="0" applyBorder="1" applyAlignment="1">
      <alignment horizontal="center" vertical="center"/>
    </xf>
    <xf numFmtId="165" fontId="0" fillId="0" borderId="7" xfId="0" applyNumberFormat="1" applyBorder="1"/>
    <xf numFmtId="2" fontId="0" fillId="5" borderId="0" xfId="0" applyNumberFormat="1" applyFill="1"/>
    <xf numFmtId="164" fontId="0" fillId="6" borderId="0" xfId="0" applyNumberFormat="1" applyFill="1"/>
    <xf numFmtId="2" fontId="0" fillId="6" borderId="0" xfId="0" applyNumberFormat="1" applyFill="1"/>
    <xf numFmtId="2" fontId="0" fillId="6" borderId="0" xfId="0" applyNumberFormat="1" applyFill="1" applyBorder="1"/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UV Off - 10 mL/h - DCF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'10 mLh'!$J$3:$J$5</c:f>
              <c:numCache>
                <c:formatCode>0</c:formatCode>
                <c:ptCount val="3"/>
                <c:pt idx="0">
                  <c:v>0</c:v>
                </c:pt>
                <c:pt idx="1">
                  <c:v>1</c:v>
                </c:pt>
                <c:pt idx="2">
                  <c:v>2</c:v>
                </c:pt>
              </c:numCache>
            </c:numRef>
          </c:xVal>
          <c:yVal>
            <c:numRef>
              <c:f>'10 mLh'!$L$3:$L$5</c:f>
              <c:numCache>
                <c:formatCode>0.00</c:formatCode>
                <c:ptCount val="3"/>
                <c:pt idx="0">
                  <c:v>0.90106007067137805</c:v>
                </c:pt>
                <c:pt idx="1">
                  <c:v>1.0441696113074204</c:v>
                </c:pt>
                <c:pt idx="2">
                  <c:v>0.99646643109540634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938-144E-9C66-C974C39F38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4504960"/>
        <c:axId val="1854524096"/>
      </c:scatterChart>
      <c:valAx>
        <c:axId val="18545049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4524096"/>
        <c:crosses val="autoZero"/>
        <c:crossBetween val="midCat"/>
        <c:majorUnit val="1"/>
      </c:valAx>
      <c:valAx>
        <c:axId val="185452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45049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UV On - 4 mL/h - DCF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'4 mLh'!$J$6:$J$22</c:f>
              <c:numCache>
                <c:formatCode>0</c:formatCode>
                <c:ptCount val="17"/>
                <c:pt idx="0">
                  <c:v>0</c:v>
                </c:pt>
                <c:pt idx="1">
                  <c:v>0</c:v>
                </c:pt>
                <c:pt idx="2" formatCode="0.0">
                  <c:v>8.3333333333333329E-2</c:v>
                </c:pt>
                <c:pt idx="3" formatCode="0.0">
                  <c:v>0.16666666666666666</c:v>
                </c:pt>
                <c:pt idx="4" formatCode="0.0">
                  <c:v>0.25</c:v>
                </c:pt>
                <c:pt idx="5" formatCode="0.0">
                  <c:v>0.33333333333333331</c:v>
                </c:pt>
                <c:pt idx="6" formatCode="0.0">
                  <c:v>0.41666666666666669</c:v>
                </c:pt>
                <c:pt idx="7" formatCode="0.0">
                  <c:v>0.5</c:v>
                </c:pt>
                <c:pt idx="8" formatCode="0.0">
                  <c:v>1</c:v>
                </c:pt>
                <c:pt idx="9" formatCode="0.0">
                  <c:v>1.5</c:v>
                </c:pt>
                <c:pt idx="10" formatCode="0.0">
                  <c:v>2</c:v>
                </c:pt>
                <c:pt idx="11" formatCode="0.0">
                  <c:v>2.5</c:v>
                </c:pt>
                <c:pt idx="12" formatCode="0.0">
                  <c:v>3</c:v>
                </c:pt>
                <c:pt idx="13" formatCode="0.0">
                  <c:v>3.5</c:v>
                </c:pt>
                <c:pt idx="14" formatCode="0.0">
                  <c:v>4</c:v>
                </c:pt>
                <c:pt idx="15" formatCode="0.0">
                  <c:v>4.5</c:v>
                </c:pt>
                <c:pt idx="16" formatCode="0.0">
                  <c:v>5</c:v>
                </c:pt>
              </c:numCache>
            </c:numRef>
          </c:xVal>
          <c:yVal>
            <c:numRef>
              <c:f>'4 mLh'!$L$6:$L$22</c:f>
              <c:numCache>
                <c:formatCode>0.00</c:formatCode>
                <c:ptCount val="17"/>
                <c:pt idx="0">
                  <c:v>0.97526501766784446</c:v>
                </c:pt>
                <c:pt idx="1">
                  <c:v>0.93286219081272082</c:v>
                </c:pt>
                <c:pt idx="2">
                  <c:v>0.92226148409893993</c:v>
                </c:pt>
                <c:pt idx="3">
                  <c:v>0.65194346289752647</c:v>
                </c:pt>
                <c:pt idx="4">
                  <c:v>0.43939929328621907</c:v>
                </c:pt>
                <c:pt idx="5">
                  <c:v>0.3291519434628975</c:v>
                </c:pt>
                <c:pt idx="6">
                  <c:v>0.26660777385159007</c:v>
                </c:pt>
                <c:pt idx="7">
                  <c:v>0.26130742049469963</c:v>
                </c:pt>
                <c:pt idx="8">
                  <c:v>0.25282685512367492</c:v>
                </c:pt>
                <c:pt idx="9">
                  <c:v>0.23056537102473498</c:v>
                </c:pt>
                <c:pt idx="10">
                  <c:v>0.23904593639575972</c:v>
                </c:pt>
                <c:pt idx="11">
                  <c:v>0.21625441696113074</c:v>
                </c:pt>
                <c:pt idx="12">
                  <c:v>0.23586572438162542</c:v>
                </c:pt>
                <c:pt idx="13">
                  <c:v>0.2263250883392226</c:v>
                </c:pt>
                <c:pt idx="14">
                  <c:v>0.22367491166077738</c:v>
                </c:pt>
                <c:pt idx="15">
                  <c:v>0.20618374558303887</c:v>
                </c:pt>
                <c:pt idx="16">
                  <c:v>0.20194346289752649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5B7-43C7-BCCA-AE3D0A0E63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4504960"/>
        <c:axId val="1854524096"/>
      </c:scatterChart>
      <c:valAx>
        <c:axId val="1854504960"/>
        <c:scaling>
          <c:orientation val="minMax"/>
          <c:max val="5.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4524096"/>
        <c:crosses val="autoZero"/>
        <c:crossBetween val="midCat"/>
      </c:valAx>
      <c:valAx>
        <c:axId val="185452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45049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UV Off - 10 mL/h - DCF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 mLh'!$J$3:$J$5</c:f>
              <c:numCache>
                <c:formatCode>0</c:formatCode>
                <c:ptCount val="3"/>
                <c:pt idx="0">
                  <c:v>0</c:v>
                </c:pt>
                <c:pt idx="1">
                  <c:v>1</c:v>
                </c:pt>
                <c:pt idx="2">
                  <c:v>2</c:v>
                </c:pt>
              </c:numCache>
            </c:numRef>
          </c:xVal>
          <c:yVal>
            <c:numRef>
              <c:f>'2 mLh'!$L$3:$L$5</c:f>
              <c:numCache>
                <c:formatCode>0.00</c:formatCode>
                <c:ptCount val="3"/>
                <c:pt idx="0">
                  <c:v>0.8600337268128162</c:v>
                </c:pt>
                <c:pt idx="1">
                  <c:v>0.92580101180438445</c:v>
                </c:pt>
                <c:pt idx="2">
                  <c:v>0.96627318718381106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A03-473C-8C9A-3EE1D79D0E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4504960"/>
        <c:axId val="1854524096"/>
      </c:scatterChart>
      <c:valAx>
        <c:axId val="18545049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4524096"/>
        <c:crosses val="autoZero"/>
        <c:crossBetween val="midCat"/>
        <c:majorUnit val="1"/>
      </c:valAx>
      <c:valAx>
        <c:axId val="185452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45049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UV On - 2 mL/h - DCF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 mLh'!$J$6:$J$22</c:f>
              <c:numCache>
                <c:formatCode>0</c:formatCode>
                <c:ptCount val="17"/>
                <c:pt idx="0">
                  <c:v>0</c:v>
                </c:pt>
                <c:pt idx="1">
                  <c:v>0</c:v>
                </c:pt>
                <c:pt idx="2" formatCode="0.0">
                  <c:v>0.16666666666666666</c:v>
                </c:pt>
                <c:pt idx="3" formatCode="0.0">
                  <c:v>0.33333333333333331</c:v>
                </c:pt>
                <c:pt idx="4" formatCode="0.0">
                  <c:v>0.5</c:v>
                </c:pt>
                <c:pt idx="5" formatCode="0.0">
                  <c:v>1</c:v>
                </c:pt>
                <c:pt idx="6" formatCode="0.0">
                  <c:v>1.5</c:v>
                </c:pt>
                <c:pt idx="7" formatCode="0.0">
                  <c:v>2</c:v>
                </c:pt>
                <c:pt idx="8" formatCode="0.0">
                  <c:v>2.5</c:v>
                </c:pt>
                <c:pt idx="9" formatCode="0.0">
                  <c:v>3</c:v>
                </c:pt>
                <c:pt idx="10" formatCode="0.0">
                  <c:v>3.5</c:v>
                </c:pt>
                <c:pt idx="11" formatCode="0.0">
                  <c:v>4</c:v>
                </c:pt>
                <c:pt idx="12" formatCode="0.0">
                  <c:v>4.5</c:v>
                </c:pt>
                <c:pt idx="13" formatCode="0.0">
                  <c:v>5</c:v>
                </c:pt>
                <c:pt idx="14" formatCode="0.0">
                  <c:v>5.5</c:v>
                </c:pt>
                <c:pt idx="15" formatCode="0.0">
                  <c:v>6</c:v>
                </c:pt>
              </c:numCache>
            </c:numRef>
          </c:xVal>
          <c:yVal>
            <c:numRef>
              <c:f>'2 mLh'!$L$6:$L$22</c:f>
              <c:numCache>
                <c:formatCode>0.00</c:formatCode>
                <c:ptCount val="17"/>
                <c:pt idx="0">
                  <c:v>0.93591905564924116</c:v>
                </c:pt>
                <c:pt idx="1">
                  <c:v>0.96121416526138281</c:v>
                </c:pt>
                <c:pt idx="2">
                  <c:v>0.89544688026981445</c:v>
                </c:pt>
                <c:pt idx="3">
                  <c:v>0.64249578414839792</c:v>
                </c:pt>
                <c:pt idx="4">
                  <c:v>0.40370994940978078</c:v>
                </c:pt>
                <c:pt idx="5">
                  <c:v>0.24283305227655985</c:v>
                </c:pt>
                <c:pt idx="6">
                  <c:v>0.19983136593591905</c:v>
                </c:pt>
                <c:pt idx="7">
                  <c:v>0.20134907251264755</c:v>
                </c:pt>
                <c:pt idx="8">
                  <c:v>0.23018549747048903</c:v>
                </c:pt>
                <c:pt idx="9">
                  <c:v>0.16694772344013489</c:v>
                </c:pt>
                <c:pt idx="10">
                  <c:v>0.16593591905564922</c:v>
                </c:pt>
                <c:pt idx="11">
                  <c:v>0.15430016863406407</c:v>
                </c:pt>
                <c:pt idx="12">
                  <c:v>0.15025295109612141</c:v>
                </c:pt>
                <c:pt idx="13">
                  <c:v>0.13102866779089375</c:v>
                </c:pt>
                <c:pt idx="14">
                  <c:v>0.15177065767284992</c:v>
                </c:pt>
                <c:pt idx="15">
                  <c:v>0.12141652613827993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C3F-4EC9-A46E-B99DC29CA2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4504960"/>
        <c:axId val="1854524096"/>
      </c:scatterChart>
      <c:valAx>
        <c:axId val="1854504960"/>
        <c:scaling>
          <c:orientation val="minMax"/>
          <c:max val="5.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4524096"/>
        <c:crosses val="autoZero"/>
        <c:crossBetween val="midCat"/>
      </c:valAx>
      <c:valAx>
        <c:axId val="185452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45049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UV Off - 10 mL/h - DCF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'13 -1 mLh'!$J$3:$J$5</c:f>
              <c:numCache>
                <c:formatCode>0</c:formatCode>
                <c:ptCount val="3"/>
                <c:pt idx="0">
                  <c:v>0</c:v>
                </c:pt>
                <c:pt idx="1">
                  <c:v>1</c:v>
                </c:pt>
                <c:pt idx="2">
                  <c:v>2</c:v>
                </c:pt>
              </c:numCache>
            </c:numRef>
          </c:xVal>
          <c:yVal>
            <c:numRef>
              <c:f>'13 -1 mLh'!$L$3:$L$5</c:f>
              <c:numCache>
                <c:formatCode>0.00</c:formatCode>
                <c:ptCount val="3"/>
                <c:pt idx="0">
                  <c:v>0.35767284991568293</c:v>
                </c:pt>
                <c:pt idx="1">
                  <c:v>0.62731871838111297</c:v>
                </c:pt>
                <c:pt idx="2">
                  <c:v>0.74367622259696453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A43-4DBF-847C-9C8577CF43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4504960"/>
        <c:axId val="1854524096"/>
      </c:scatterChart>
      <c:valAx>
        <c:axId val="18545049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4524096"/>
        <c:crosses val="autoZero"/>
        <c:crossBetween val="midCat"/>
        <c:majorUnit val="1"/>
      </c:valAx>
      <c:valAx>
        <c:axId val="185452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45049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UV On - 13 mL/h - DCF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'13 -1 mLh'!$J$6:$J$22</c:f>
              <c:numCache>
                <c:formatCode>0</c:formatCode>
                <c:ptCount val="17"/>
                <c:pt idx="0">
                  <c:v>0</c:v>
                </c:pt>
                <c:pt idx="1">
                  <c:v>0</c:v>
                </c:pt>
                <c:pt idx="2" formatCode="0.0">
                  <c:v>0.16666666666666666</c:v>
                </c:pt>
                <c:pt idx="3" formatCode="0.0">
                  <c:v>0.33333333333333331</c:v>
                </c:pt>
                <c:pt idx="4" formatCode="0.0">
                  <c:v>0.5</c:v>
                </c:pt>
                <c:pt idx="5" formatCode="0.0">
                  <c:v>1</c:v>
                </c:pt>
                <c:pt idx="6" formatCode="0.0">
                  <c:v>1.5</c:v>
                </c:pt>
                <c:pt idx="7" formatCode="0.0">
                  <c:v>2</c:v>
                </c:pt>
                <c:pt idx="8" formatCode="0.0">
                  <c:v>2.5</c:v>
                </c:pt>
                <c:pt idx="9" formatCode="0.0">
                  <c:v>3</c:v>
                </c:pt>
                <c:pt idx="10" formatCode="0.0">
                  <c:v>3.5</c:v>
                </c:pt>
                <c:pt idx="11" formatCode="0.0">
                  <c:v>4</c:v>
                </c:pt>
                <c:pt idx="12" formatCode="0.0">
                  <c:v>4.5</c:v>
                </c:pt>
                <c:pt idx="13" formatCode="0.0">
                  <c:v>5</c:v>
                </c:pt>
                <c:pt idx="14" formatCode="0.0">
                  <c:v>2</c:v>
                </c:pt>
                <c:pt idx="15" formatCode="0.0">
                  <c:v>2.5</c:v>
                </c:pt>
                <c:pt idx="16" formatCode="0.0">
                  <c:v>3</c:v>
                </c:pt>
              </c:numCache>
            </c:numRef>
          </c:xVal>
          <c:yVal>
            <c:numRef>
              <c:f>'13 -1 mLh'!$L$6:$L$22</c:f>
              <c:numCache>
                <c:formatCode>0.00</c:formatCode>
                <c:ptCount val="17"/>
                <c:pt idx="0">
                  <c:v>0.72849915682967958</c:v>
                </c:pt>
                <c:pt idx="1">
                  <c:v>0.73861720067453618</c:v>
                </c:pt>
                <c:pt idx="2">
                  <c:v>0.50286677908937605</c:v>
                </c:pt>
                <c:pt idx="3">
                  <c:v>0.32124789207419896</c:v>
                </c:pt>
                <c:pt idx="4">
                  <c:v>0.31517706576728499</c:v>
                </c:pt>
                <c:pt idx="5">
                  <c:v>0.3166947723440135</c:v>
                </c:pt>
                <c:pt idx="6">
                  <c:v>0.31365935919055649</c:v>
                </c:pt>
                <c:pt idx="7">
                  <c:v>0.318212478920742</c:v>
                </c:pt>
                <c:pt idx="8">
                  <c:v>0.30202360876897133</c:v>
                </c:pt>
                <c:pt idx="9">
                  <c:v>0.318212478920742</c:v>
                </c:pt>
                <c:pt idx="10">
                  <c:v>0.32630691399662731</c:v>
                </c:pt>
                <c:pt idx="11">
                  <c:v>0.32478920741989881</c:v>
                </c:pt>
                <c:pt idx="12">
                  <c:v>0.32478920741989881</c:v>
                </c:pt>
                <c:pt idx="13">
                  <c:v>0.32276559865092747</c:v>
                </c:pt>
                <c:pt idx="14">
                  <c:v>0.31365935919055649</c:v>
                </c:pt>
                <c:pt idx="15">
                  <c:v>0.31568296795952783</c:v>
                </c:pt>
                <c:pt idx="16">
                  <c:v>0.32225969645868463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6D0-4949-B6B3-766545320C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4504960"/>
        <c:axId val="1854524096"/>
      </c:scatterChart>
      <c:valAx>
        <c:axId val="1854504960"/>
        <c:scaling>
          <c:orientation val="minMax"/>
          <c:max val="5.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4524096"/>
        <c:crosses val="autoZero"/>
        <c:crossBetween val="midCat"/>
      </c:valAx>
      <c:valAx>
        <c:axId val="185452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45049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UV Off - 10 mL/h - DCF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'13 -1 mLh'!$J$23:$J$28</c:f>
              <c:numCache>
                <c:formatCode>0.0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</c:numCache>
            </c:numRef>
          </c:xVal>
          <c:yVal>
            <c:numRef>
              <c:f>'13 -1 mLh'!$L$23:$L$28</c:f>
              <c:numCache>
                <c:formatCode>0.00</c:formatCode>
                <c:ptCount val="6"/>
                <c:pt idx="0">
                  <c:v>0.3369308600337268</c:v>
                </c:pt>
                <c:pt idx="1">
                  <c:v>0.75379426644182124</c:v>
                </c:pt>
                <c:pt idx="2">
                  <c:v>0.76391231028667783</c:v>
                </c:pt>
                <c:pt idx="3">
                  <c:v>0.76391231028667783</c:v>
                </c:pt>
                <c:pt idx="4">
                  <c:v>0.75885328836424959</c:v>
                </c:pt>
                <c:pt idx="5">
                  <c:v>0.75885328836424959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7D9-41A1-92C2-9005DEE3B8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4504960"/>
        <c:axId val="1854524096"/>
      </c:scatterChart>
      <c:valAx>
        <c:axId val="18545049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4524096"/>
        <c:crosses val="autoZero"/>
        <c:crossBetween val="midCat"/>
        <c:majorUnit val="1"/>
      </c:valAx>
      <c:valAx>
        <c:axId val="185452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45049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UV On - 1 mL/h - DCF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'13 -1 mLh'!$J$29:$J$38</c:f>
              <c:numCache>
                <c:formatCode>0.0</c:formatCode>
                <c:ptCount val="10"/>
                <c:pt idx="0">
                  <c:v>0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numCache>
            </c:numRef>
          </c:xVal>
          <c:yVal>
            <c:numRef>
              <c:f>'13 -1 mLh'!$L$29:$L$38</c:f>
              <c:numCache>
                <c:formatCode>0.000</c:formatCode>
                <c:ptCount val="10"/>
                <c:pt idx="0" formatCode="0.00">
                  <c:v>0.72849915682967958</c:v>
                </c:pt>
                <c:pt idx="1">
                  <c:v>7.4873524451939288E-2</c:v>
                </c:pt>
                <c:pt idx="2">
                  <c:v>7.1838111298482291E-2</c:v>
                </c:pt>
                <c:pt idx="3">
                  <c:v>6.9308600337268128E-2</c:v>
                </c:pt>
                <c:pt idx="4">
                  <c:v>6.9308600337268128E-2</c:v>
                </c:pt>
                <c:pt idx="5">
                  <c:v>7.1838111298482291E-2</c:v>
                </c:pt>
                <c:pt idx="6">
                  <c:v>6.8296795952782458E-2</c:v>
                </c:pt>
                <c:pt idx="7">
                  <c:v>7.0320404721753785E-2</c:v>
                </c:pt>
                <c:pt idx="8">
                  <c:v>6.526138279932546E-2</c:v>
                </c:pt>
                <c:pt idx="9">
                  <c:v>6.9814502529510963E-2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0A0-44CE-80A7-B2D133F7A8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4504960"/>
        <c:axId val="1854524096"/>
      </c:scatterChart>
      <c:valAx>
        <c:axId val="1854504960"/>
        <c:scaling>
          <c:orientation val="minMax"/>
          <c:max val="23.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4524096"/>
        <c:crosses val="autoZero"/>
        <c:crossBetween val="midCat"/>
      </c:valAx>
      <c:valAx>
        <c:axId val="185452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45049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0"/>
          <c:tx>
            <c:v>Exp. 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'Summary Exp. 2'!$A$3:$A$4</c:f>
              <c:numCache>
                <c:formatCode>General</c:formatCode>
                <c:ptCount val="2"/>
                <c:pt idx="0">
                  <c:v>10</c:v>
                </c:pt>
                <c:pt idx="1">
                  <c:v>8</c:v>
                </c:pt>
              </c:numCache>
            </c:numRef>
          </c:xVal>
          <c:yVal>
            <c:numRef>
              <c:f>'Summary Exp. 2'!$B$3:$B$4</c:f>
              <c:numCache>
                <c:formatCode>0.00</c:formatCode>
                <c:ptCount val="2"/>
                <c:pt idx="0">
                  <c:v>0.24928909952606634</c:v>
                </c:pt>
                <c:pt idx="1">
                  <c:v>0.27440758293838863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41F-6648-BD8C-CD76BA6E0B69}"/>
            </c:ext>
          </c:extLst>
        </c:ser>
        <c:ser>
          <c:idx val="0"/>
          <c:order val="1"/>
          <c:tx>
            <c:v>Exp. 1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'Summary Exp. 2'!$A$3:$A$8</c:f>
              <c:numCache>
                <c:formatCode>General</c:formatCode>
                <c:ptCount val="6"/>
                <c:pt idx="0">
                  <c:v>10</c:v>
                </c:pt>
                <c:pt idx="1">
                  <c:v>8</c:v>
                </c:pt>
                <c:pt idx="2">
                  <c:v>6</c:v>
                </c:pt>
                <c:pt idx="3">
                  <c:v>4</c:v>
                </c:pt>
                <c:pt idx="4">
                  <c:v>2</c:v>
                </c:pt>
                <c:pt idx="5">
                  <c:v>1</c:v>
                </c:pt>
              </c:numCache>
            </c:numRef>
          </c:xVal>
          <c:yVal>
            <c:numRef>
              <c:f>'Summary Exp. 2'!$F$3:$F$8</c:f>
              <c:numCache>
                <c:formatCode>0.00</c:formatCode>
                <c:ptCount val="6"/>
                <c:pt idx="0">
                  <c:v>0.31563981042654027</c:v>
                </c:pt>
                <c:pt idx="1">
                  <c:v>0.30053003533568906</c:v>
                </c:pt>
                <c:pt idx="2">
                  <c:v>0.28303886925795052</c:v>
                </c:pt>
                <c:pt idx="3">
                  <c:v>0.22473498233215547</c:v>
                </c:pt>
                <c:pt idx="4">
                  <c:v>0.11554770318021201</c:v>
                </c:pt>
                <c:pt idx="5">
                  <c:v>7.3144876325088343E-2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41F-6648-BD8C-CD76BA6E0B69}"/>
            </c:ext>
          </c:extLst>
        </c:ser>
        <c:ser>
          <c:idx val="1"/>
          <c:order val="2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'Summary Exp. 2'!$A$23:$A$30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13</c:v>
                </c:pt>
              </c:numCache>
            </c:numRef>
          </c:xVal>
          <c:yVal>
            <c:numRef>
              <c:f>'Summary Exp. 2'!$B$23:$B$30</c:f>
              <c:numCache>
                <c:formatCode>0.00</c:formatCode>
                <c:ptCount val="8"/>
                <c:pt idx="0">
                  <c:v>7.4873524451939288E-2</c:v>
                </c:pt>
                <c:pt idx="1">
                  <c:v>0.15430016863406407</c:v>
                </c:pt>
                <c:pt idx="2">
                  <c:v>0.21625441696113074</c:v>
                </c:pt>
                <c:pt idx="3">
                  <c:v>0.30212014134275617</c:v>
                </c:pt>
                <c:pt idx="4">
                  <c:v>0.33922261484098937</c:v>
                </c:pt>
                <c:pt idx="5">
                  <c:v>0.31113074204946994</c:v>
                </c:pt>
                <c:pt idx="6">
                  <c:v>0.36784452296819786</c:v>
                </c:pt>
                <c:pt idx="7">
                  <c:v>0.32124789207419896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41F-6648-BD8C-CD76BA6E0B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1649823"/>
        <c:axId val="181950543"/>
      </c:scatterChart>
      <c:valAx>
        <c:axId val="34164982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 (mL/h)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1950543"/>
        <c:crosses val="autoZero"/>
        <c:crossBetween val="midCat"/>
      </c:valAx>
      <c:valAx>
        <c:axId val="1819505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164982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0"/>
          <c:tx>
            <c:v>Exp. 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'Summary Exp. 2'!$A$3:$A$4</c:f>
              <c:numCache>
                <c:formatCode>General</c:formatCode>
                <c:ptCount val="2"/>
                <c:pt idx="0">
                  <c:v>10</c:v>
                </c:pt>
                <c:pt idx="1">
                  <c:v>8</c:v>
                </c:pt>
              </c:numCache>
            </c:numRef>
          </c:xVal>
          <c:yVal>
            <c:numRef>
              <c:f>'Summary Exp. 2'!$D$3:$D$4</c:f>
              <c:numCache>
                <c:formatCode>0.00</c:formatCode>
                <c:ptCount val="2"/>
                <c:pt idx="0">
                  <c:v>4.1689214294763435</c:v>
                </c:pt>
                <c:pt idx="1">
                  <c:v>3.4888780697928063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BAF-8C4E-883A-2AE2609A01EA}"/>
            </c:ext>
          </c:extLst>
        </c:ser>
        <c:ser>
          <c:idx val="0"/>
          <c:order val="1"/>
          <c:tx>
            <c:v>Exp. 1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'Summary Exp. 2'!$A$3:$A$8</c:f>
              <c:numCache>
                <c:formatCode>General</c:formatCode>
                <c:ptCount val="6"/>
                <c:pt idx="0">
                  <c:v>10</c:v>
                </c:pt>
                <c:pt idx="1">
                  <c:v>8</c:v>
                </c:pt>
                <c:pt idx="2">
                  <c:v>6</c:v>
                </c:pt>
                <c:pt idx="3">
                  <c:v>4</c:v>
                </c:pt>
                <c:pt idx="4">
                  <c:v>2</c:v>
                </c:pt>
                <c:pt idx="5">
                  <c:v>1</c:v>
                </c:pt>
              </c:numCache>
            </c:numRef>
          </c:xVal>
          <c:yVal>
            <c:numRef>
              <c:f>'Summary Exp. 2'!$H$3:$H$8</c:f>
              <c:numCache>
                <c:formatCode>0.00</c:formatCode>
                <c:ptCount val="6"/>
                <c:pt idx="0">
                  <c:v>4.2578885939393958</c:v>
                </c:pt>
                <c:pt idx="1">
                  <c:v>3.4223509408926489</c:v>
                </c:pt>
                <c:pt idx="2">
                  <c:v>2.5560990600839419</c:v>
                </c:pt>
                <c:pt idx="3">
                  <c:v>1.7188920372000882</c:v>
                </c:pt>
                <c:pt idx="4">
                  <c:v>0.86189694462227628</c:v>
                </c:pt>
                <c:pt idx="5">
                  <c:v>0.43244839285375702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BAF-8C4E-883A-2AE2609A01EA}"/>
            </c:ext>
          </c:extLst>
        </c:ser>
        <c:ser>
          <c:idx val="1"/>
          <c:order val="2"/>
          <c:tx>
            <c:v>Exp. 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'Summary Exp. 2'!$A$23:$A$29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</c:numCache>
            </c:numRef>
          </c:xVal>
          <c:yVal>
            <c:numRef>
              <c:f>'Summary Exp. 2'!$D$23:$D$29</c:f>
              <c:numCache>
                <c:formatCode>0.00</c:formatCode>
                <c:ptCount val="7"/>
                <c:pt idx="0">
                  <c:v>0.4386170374465545</c:v>
                </c:pt>
                <c:pt idx="1">
                  <c:v>0.87546289575289638</c:v>
                </c:pt>
                <c:pt idx="2">
                  <c:v>1.7577291377360129</c:v>
                </c:pt>
                <c:pt idx="3">
                  <c:v>2.6202889615198752</c:v>
                </c:pt>
                <c:pt idx="4">
                  <c:v>3.4881960184796381</c:v>
                </c:pt>
                <c:pt idx="5">
                  <c:v>4.3789546942839994</c:v>
                </c:pt>
                <c:pt idx="6">
                  <c:v>5.2049576441186209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BAF-8C4E-883A-2AE2609A01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1649823"/>
        <c:axId val="181950543"/>
      </c:scatterChart>
      <c:valAx>
        <c:axId val="34164982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 (mL/h)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1950543"/>
        <c:crosses val="autoZero"/>
        <c:crossBetween val="midCat"/>
      </c:valAx>
      <c:valAx>
        <c:axId val="1819505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 (bar)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164982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UV On - DCF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10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'10 mLh'!$I$6:$I$19</c:f>
              <c:numCache>
                <c:formatCode>General</c:formatCode>
                <c:ptCount val="1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60</c:v>
                </c:pt>
                <c:pt idx="8">
                  <c:v>90</c:v>
                </c:pt>
                <c:pt idx="9">
                  <c:v>120</c:v>
                </c:pt>
                <c:pt idx="10">
                  <c:v>150</c:v>
                </c:pt>
                <c:pt idx="11">
                  <c:v>180</c:v>
                </c:pt>
                <c:pt idx="12">
                  <c:v>210</c:v>
                </c:pt>
                <c:pt idx="13">
                  <c:v>240</c:v>
                </c:pt>
              </c:numCache>
            </c:numRef>
          </c:xVal>
          <c:yVal>
            <c:numRef>
              <c:f>'10 mLh'!$L$6:$L$19</c:f>
              <c:numCache>
                <c:formatCode>0.00</c:formatCode>
                <c:ptCount val="14"/>
                <c:pt idx="0">
                  <c:v>0.9487632508833922</c:v>
                </c:pt>
                <c:pt idx="1">
                  <c:v>0.46219081272084805</c:v>
                </c:pt>
                <c:pt idx="2">
                  <c:v>0.32014134275618372</c:v>
                </c:pt>
                <c:pt idx="3">
                  <c:v>0.2920494699646643</c:v>
                </c:pt>
                <c:pt idx="4">
                  <c:v>0.3</c:v>
                </c:pt>
                <c:pt idx="5">
                  <c:v>0.31113074204946994</c:v>
                </c:pt>
                <c:pt idx="6">
                  <c:v>0.3127208480565371</c:v>
                </c:pt>
                <c:pt idx="7">
                  <c:v>0.31431095406360421</c:v>
                </c:pt>
                <c:pt idx="8">
                  <c:v>0.30954063604240284</c:v>
                </c:pt>
                <c:pt idx="9">
                  <c:v>0.33869257950530035</c:v>
                </c:pt>
                <c:pt idx="10">
                  <c:v>0.31855123674911662</c:v>
                </c:pt>
                <c:pt idx="11">
                  <c:v>0.34028268551236746</c:v>
                </c:pt>
                <c:pt idx="12">
                  <c:v>0.33763250883392226</c:v>
                </c:pt>
                <c:pt idx="13">
                  <c:v>0.34876325088339222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063-5142-A9F3-6F42F2DA47BB}"/>
            </c:ext>
          </c:extLst>
        </c:ser>
        <c:ser>
          <c:idx val="1"/>
          <c:order val="1"/>
          <c:tx>
            <c:v>8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'8 mLh'!$I$6:$I$21</c:f>
              <c:numCache>
                <c:formatCode>General</c:formatCode>
                <c:ptCount val="1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60</c:v>
                </c:pt>
                <c:pt idx="8">
                  <c:v>90</c:v>
                </c:pt>
                <c:pt idx="9">
                  <c:v>120</c:v>
                </c:pt>
                <c:pt idx="10">
                  <c:v>150</c:v>
                </c:pt>
                <c:pt idx="11">
                  <c:v>180</c:v>
                </c:pt>
                <c:pt idx="12">
                  <c:v>210</c:v>
                </c:pt>
                <c:pt idx="13">
                  <c:v>240</c:v>
                </c:pt>
                <c:pt idx="14">
                  <c:v>270</c:v>
                </c:pt>
                <c:pt idx="15">
                  <c:v>300</c:v>
                </c:pt>
              </c:numCache>
            </c:numRef>
          </c:xVal>
          <c:yVal>
            <c:numRef>
              <c:f>'8 mLh'!$L$6:$L$21</c:f>
              <c:numCache>
                <c:formatCode>0.00</c:formatCode>
                <c:ptCount val="16"/>
                <c:pt idx="0">
                  <c:v>1.0176678445229681</c:v>
                </c:pt>
                <c:pt idx="1">
                  <c:v>0.96996466431095407</c:v>
                </c:pt>
                <c:pt idx="2">
                  <c:v>0.57773851590106007</c:v>
                </c:pt>
                <c:pt idx="3">
                  <c:v>0.32650176678445231</c:v>
                </c:pt>
                <c:pt idx="4">
                  <c:v>0.35565371024734982</c:v>
                </c:pt>
                <c:pt idx="5">
                  <c:v>0.36890459363957595</c:v>
                </c:pt>
                <c:pt idx="6">
                  <c:v>0.34664310954063604</c:v>
                </c:pt>
                <c:pt idx="7">
                  <c:v>0.33922261484098937</c:v>
                </c:pt>
                <c:pt idx="8">
                  <c:v>0.33763250883392226</c:v>
                </c:pt>
                <c:pt idx="9">
                  <c:v>0.35406360424028266</c:v>
                </c:pt>
                <c:pt idx="10">
                  <c:v>0.3291519434628975</c:v>
                </c:pt>
                <c:pt idx="11">
                  <c:v>0.31484098939929328</c:v>
                </c:pt>
                <c:pt idx="12">
                  <c:v>0.334452296819788</c:v>
                </c:pt>
                <c:pt idx="13">
                  <c:v>0.35247349823321555</c:v>
                </c:pt>
                <c:pt idx="14">
                  <c:v>0.34611307420494697</c:v>
                </c:pt>
                <c:pt idx="15">
                  <c:v>0.33816254416961128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8A1-9A45-8A78-F5B087C83D22}"/>
            </c:ext>
          </c:extLst>
        </c:ser>
        <c:ser>
          <c:idx val="2"/>
          <c:order val="2"/>
          <c:tx>
            <c:v>6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'6 mLh'!$I$7:$I$21</c:f>
              <c:numCache>
                <c:formatCode>General</c:formatCode>
                <c:ptCount val="15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60</c:v>
                </c:pt>
                <c:pt idx="8">
                  <c:v>90</c:v>
                </c:pt>
                <c:pt idx="9">
                  <c:v>120</c:v>
                </c:pt>
                <c:pt idx="10">
                  <c:v>150</c:v>
                </c:pt>
                <c:pt idx="11">
                  <c:v>180</c:v>
                </c:pt>
                <c:pt idx="12">
                  <c:v>210</c:v>
                </c:pt>
                <c:pt idx="13">
                  <c:v>240</c:v>
                </c:pt>
                <c:pt idx="14">
                  <c:v>450</c:v>
                </c:pt>
              </c:numCache>
            </c:numRef>
          </c:xVal>
          <c:yVal>
            <c:numRef>
              <c:f>'6 mLh'!$L$7:$L$21</c:f>
              <c:numCache>
                <c:formatCode>0.00</c:formatCode>
                <c:ptCount val="15"/>
                <c:pt idx="0">
                  <c:v>1.0388692579505301</c:v>
                </c:pt>
                <c:pt idx="1">
                  <c:v>0.91696113074204944</c:v>
                </c:pt>
                <c:pt idx="2">
                  <c:v>0.43780918727915191</c:v>
                </c:pt>
                <c:pt idx="3">
                  <c:v>0.35724381625441692</c:v>
                </c:pt>
                <c:pt idx="4">
                  <c:v>0.33816254416961128</c:v>
                </c:pt>
                <c:pt idx="5">
                  <c:v>0.3360424028268551</c:v>
                </c:pt>
                <c:pt idx="6">
                  <c:v>0.32650176678445231</c:v>
                </c:pt>
                <c:pt idx="7">
                  <c:v>0.31855123674911662</c:v>
                </c:pt>
                <c:pt idx="8">
                  <c:v>0.3291519434628975</c:v>
                </c:pt>
                <c:pt idx="9">
                  <c:v>0.31431095406360421</c:v>
                </c:pt>
                <c:pt idx="10">
                  <c:v>0.30212014134275617</c:v>
                </c:pt>
                <c:pt idx="11">
                  <c:v>0.3153710247349823</c:v>
                </c:pt>
                <c:pt idx="12">
                  <c:v>0.29734982332155474</c:v>
                </c:pt>
                <c:pt idx="13">
                  <c:v>0.29522968197879856</c:v>
                </c:pt>
                <c:pt idx="14">
                  <c:v>0.25176678445229683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8A1-9A45-8A78-F5B087C83D22}"/>
            </c:ext>
          </c:extLst>
        </c:ser>
        <c:ser>
          <c:idx val="3"/>
          <c:order val="3"/>
          <c:tx>
            <c:v>4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('4 mLh'!$I$6,'4 mLh'!$I$8:$I$22)</c:f>
              <c:numCache>
                <c:formatCode>General</c:formatCode>
                <c:ptCount val="1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60</c:v>
                </c:pt>
                <c:pt idx="8">
                  <c:v>90</c:v>
                </c:pt>
                <c:pt idx="9">
                  <c:v>120</c:v>
                </c:pt>
                <c:pt idx="10">
                  <c:v>150</c:v>
                </c:pt>
                <c:pt idx="11">
                  <c:v>180</c:v>
                </c:pt>
                <c:pt idx="12">
                  <c:v>210</c:v>
                </c:pt>
                <c:pt idx="13">
                  <c:v>240</c:v>
                </c:pt>
                <c:pt idx="14">
                  <c:v>270</c:v>
                </c:pt>
                <c:pt idx="15">
                  <c:v>300</c:v>
                </c:pt>
              </c:numCache>
            </c:numRef>
          </c:xVal>
          <c:yVal>
            <c:numRef>
              <c:f>('4 mLh'!$L$6,'4 mLh'!$L$8:$L$22)</c:f>
              <c:numCache>
                <c:formatCode>0.00</c:formatCode>
                <c:ptCount val="16"/>
                <c:pt idx="0">
                  <c:v>0.97526501766784446</c:v>
                </c:pt>
                <c:pt idx="1">
                  <c:v>0.92226148409893993</c:v>
                </c:pt>
                <c:pt idx="2">
                  <c:v>0.65194346289752647</c:v>
                </c:pt>
                <c:pt idx="3">
                  <c:v>0.43939929328621907</c:v>
                </c:pt>
                <c:pt idx="4">
                  <c:v>0.3291519434628975</c:v>
                </c:pt>
                <c:pt idx="5">
                  <c:v>0.26660777385159007</c:v>
                </c:pt>
                <c:pt idx="6">
                  <c:v>0.26130742049469963</c:v>
                </c:pt>
                <c:pt idx="7">
                  <c:v>0.25282685512367492</c:v>
                </c:pt>
                <c:pt idx="8">
                  <c:v>0.23056537102473498</c:v>
                </c:pt>
                <c:pt idx="9">
                  <c:v>0.23904593639575972</c:v>
                </c:pt>
                <c:pt idx="10">
                  <c:v>0.21625441696113074</c:v>
                </c:pt>
                <c:pt idx="11">
                  <c:v>0.23586572438162542</c:v>
                </c:pt>
                <c:pt idx="12">
                  <c:v>0.2263250883392226</c:v>
                </c:pt>
                <c:pt idx="13">
                  <c:v>0.22367491166077738</c:v>
                </c:pt>
                <c:pt idx="14">
                  <c:v>0.20618374558303887</c:v>
                </c:pt>
                <c:pt idx="15">
                  <c:v>0.20194346289752649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8A1-9A45-8A78-F5B087C83D22}"/>
            </c:ext>
          </c:extLst>
        </c:ser>
        <c:ser>
          <c:idx val="4"/>
          <c:order val="4"/>
          <c:tx>
            <c:v>2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'2 mLh'!$I$7:$I$21</c:f>
              <c:numCache>
                <c:formatCode>General</c:formatCode>
                <c:ptCount val="15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60</c:v>
                </c:pt>
                <c:pt idx="5">
                  <c:v>90</c:v>
                </c:pt>
                <c:pt idx="6">
                  <c:v>120</c:v>
                </c:pt>
                <c:pt idx="7">
                  <c:v>150</c:v>
                </c:pt>
                <c:pt idx="8">
                  <c:v>180</c:v>
                </c:pt>
                <c:pt idx="9">
                  <c:v>210</c:v>
                </c:pt>
                <c:pt idx="10">
                  <c:v>240</c:v>
                </c:pt>
                <c:pt idx="11">
                  <c:v>270</c:v>
                </c:pt>
                <c:pt idx="12">
                  <c:v>300</c:v>
                </c:pt>
                <c:pt idx="13">
                  <c:v>330</c:v>
                </c:pt>
                <c:pt idx="14">
                  <c:v>360</c:v>
                </c:pt>
              </c:numCache>
            </c:numRef>
          </c:xVal>
          <c:yVal>
            <c:numRef>
              <c:f>'2 mLh'!$L$7:$L$21</c:f>
              <c:numCache>
                <c:formatCode>0.00</c:formatCode>
                <c:ptCount val="15"/>
                <c:pt idx="0">
                  <c:v>0.96121416526138281</c:v>
                </c:pt>
                <c:pt idx="1">
                  <c:v>0.89544688026981445</c:v>
                </c:pt>
                <c:pt idx="2">
                  <c:v>0.64249578414839792</c:v>
                </c:pt>
                <c:pt idx="3">
                  <c:v>0.40370994940978078</c:v>
                </c:pt>
                <c:pt idx="4">
                  <c:v>0.24283305227655985</c:v>
                </c:pt>
                <c:pt idx="5">
                  <c:v>0.19983136593591905</c:v>
                </c:pt>
                <c:pt idx="6">
                  <c:v>0.20134907251264755</c:v>
                </c:pt>
                <c:pt idx="7">
                  <c:v>0.23018549747048903</c:v>
                </c:pt>
                <c:pt idx="8">
                  <c:v>0.16694772344013489</c:v>
                </c:pt>
                <c:pt idx="9">
                  <c:v>0.16593591905564922</c:v>
                </c:pt>
                <c:pt idx="10">
                  <c:v>0.15430016863406407</c:v>
                </c:pt>
                <c:pt idx="11">
                  <c:v>0.15025295109612141</c:v>
                </c:pt>
                <c:pt idx="12">
                  <c:v>0.13102866779089375</c:v>
                </c:pt>
                <c:pt idx="13">
                  <c:v>0.15177065767284992</c:v>
                </c:pt>
                <c:pt idx="14">
                  <c:v>0.12141652613827993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8A1-9A45-8A78-F5B087C83D22}"/>
            </c:ext>
          </c:extLst>
        </c:ser>
        <c:ser>
          <c:idx val="5"/>
          <c:order val="5"/>
          <c:tx>
            <c:v>1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'13 -1 mLh'!$I$29:$I$38</c:f>
              <c:numCache>
                <c:formatCode>General</c:formatCode>
                <c:ptCount val="10"/>
                <c:pt idx="0">
                  <c:v>0</c:v>
                </c:pt>
                <c:pt idx="1">
                  <c:v>900</c:v>
                </c:pt>
                <c:pt idx="2">
                  <c:v>960</c:v>
                </c:pt>
                <c:pt idx="3">
                  <c:v>1020</c:v>
                </c:pt>
                <c:pt idx="4">
                  <c:v>1080</c:v>
                </c:pt>
                <c:pt idx="5">
                  <c:v>1140</c:v>
                </c:pt>
                <c:pt idx="6">
                  <c:v>1200</c:v>
                </c:pt>
                <c:pt idx="7">
                  <c:v>1260</c:v>
                </c:pt>
                <c:pt idx="8">
                  <c:v>1320</c:v>
                </c:pt>
                <c:pt idx="9">
                  <c:v>1380</c:v>
                </c:pt>
              </c:numCache>
            </c:numRef>
          </c:xVal>
          <c:yVal>
            <c:numRef>
              <c:f>'13 -1 mLh'!$L$29:$L$38</c:f>
              <c:numCache>
                <c:formatCode>0.000</c:formatCode>
                <c:ptCount val="10"/>
                <c:pt idx="0" formatCode="0.00">
                  <c:v>0.72849915682967958</c:v>
                </c:pt>
                <c:pt idx="1">
                  <c:v>7.4873524451939288E-2</c:v>
                </c:pt>
                <c:pt idx="2">
                  <c:v>7.1838111298482291E-2</c:v>
                </c:pt>
                <c:pt idx="3">
                  <c:v>6.9308600337268128E-2</c:v>
                </c:pt>
                <c:pt idx="4">
                  <c:v>6.9308600337268128E-2</c:v>
                </c:pt>
                <c:pt idx="5">
                  <c:v>7.1838111298482291E-2</c:v>
                </c:pt>
                <c:pt idx="6">
                  <c:v>6.8296795952782458E-2</c:v>
                </c:pt>
                <c:pt idx="7">
                  <c:v>7.0320404721753785E-2</c:v>
                </c:pt>
                <c:pt idx="8">
                  <c:v>6.526138279932546E-2</c:v>
                </c:pt>
                <c:pt idx="9">
                  <c:v>6.9814502529510963E-2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8A1-9A45-8A78-F5B087C83D22}"/>
            </c:ext>
          </c:extLst>
        </c:ser>
        <c:ser>
          <c:idx val="6"/>
          <c:order val="6"/>
          <c:tx>
            <c:v>12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'12 mLh'!$I$6:$I$18</c:f>
              <c:numCache>
                <c:formatCode>General</c:formatCode>
                <c:ptCount val="13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60</c:v>
                </c:pt>
                <c:pt idx="8">
                  <c:v>90</c:v>
                </c:pt>
                <c:pt idx="9">
                  <c:v>120</c:v>
                </c:pt>
                <c:pt idx="10">
                  <c:v>150</c:v>
                </c:pt>
                <c:pt idx="11">
                  <c:v>180</c:v>
                </c:pt>
                <c:pt idx="12">
                  <c:v>210</c:v>
                </c:pt>
              </c:numCache>
            </c:numRef>
          </c:xVal>
          <c:yVal>
            <c:numRef>
              <c:f>'12 mLh'!$L$6:$L$18</c:f>
              <c:numCache>
                <c:formatCode>0.00</c:formatCode>
                <c:ptCount val="13"/>
                <c:pt idx="0">
                  <c:v>0.97526501766784446</c:v>
                </c:pt>
                <c:pt idx="1">
                  <c:v>0.52791519434628975</c:v>
                </c:pt>
                <c:pt idx="2">
                  <c:v>0.35883392226148408</c:v>
                </c:pt>
                <c:pt idx="3">
                  <c:v>0.35300353356890457</c:v>
                </c:pt>
                <c:pt idx="4">
                  <c:v>0.35883392226148408</c:v>
                </c:pt>
                <c:pt idx="5">
                  <c:v>0.36784452296819786</c:v>
                </c:pt>
                <c:pt idx="6">
                  <c:v>0.36519434628975261</c:v>
                </c:pt>
                <c:pt idx="7">
                  <c:v>0.40123674911660778</c:v>
                </c:pt>
                <c:pt idx="8">
                  <c:v>0.38268551236749115</c:v>
                </c:pt>
                <c:pt idx="9">
                  <c:v>0.38321554770318017</c:v>
                </c:pt>
                <c:pt idx="10">
                  <c:v>0.3784452296819788</c:v>
                </c:pt>
                <c:pt idx="11">
                  <c:v>0.37897526501766782</c:v>
                </c:pt>
                <c:pt idx="12">
                  <c:v>0.40706713780918724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E8A1-9A45-8A78-F5B087C83D22}"/>
            </c:ext>
          </c:extLst>
        </c:ser>
        <c:ser>
          <c:idx val="7"/>
          <c:order val="7"/>
          <c:tx>
            <c:v>13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'13 -1 mLh'!$I$7:$I$22</c:f>
              <c:numCache>
                <c:formatCode>General</c:formatCode>
                <c:ptCount val="16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60</c:v>
                </c:pt>
                <c:pt idx="5">
                  <c:v>90</c:v>
                </c:pt>
                <c:pt idx="6">
                  <c:v>120</c:v>
                </c:pt>
                <c:pt idx="7">
                  <c:v>150</c:v>
                </c:pt>
                <c:pt idx="8">
                  <c:v>180</c:v>
                </c:pt>
                <c:pt idx="9">
                  <c:v>210</c:v>
                </c:pt>
                <c:pt idx="10">
                  <c:v>240</c:v>
                </c:pt>
                <c:pt idx="11">
                  <c:v>270</c:v>
                </c:pt>
                <c:pt idx="12">
                  <c:v>300</c:v>
                </c:pt>
                <c:pt idx="13">
                  <c:v>120</c:v>
                </c:pt>
                <c:pt idx="14">
                  <c:v>150</c:v>
                </c:pt>
                <c:pt idx="15">
                  <c:v>180</c:v>
                </c:pt>
              </c:numCache>
            </c:numRef>
          </c:xVal>
          <c:yVal>
            <c:numRef>
              <c:f>'13 -1 mLh'!$L$7:$L$22</c:f>
              <c:numCache>
                <c:formatCode>0.00</c:formatCode>
                <c:ptCount val="16"/>
                <c:pt idx="0">
                  <c:v>0.73861720067453618</c:v>
                </c:pt>
                <c:pt idx="1">
                  <c:v>0.50286677908937605</c:v>
                </c:pt>
                <c:pt idx="2">
                  <c:v>0.32124789207419896</c:v>
                </c:pt>
                <c:pt idx="3">
                  <c:v>0.31517706576728499</c:v>
                </c:pt>
                <c:pt idx="4">
                  <c:v>0.3166947723440135</c:v>
                </c:pt>
                <c:pt idx="5">
                  <c:v>0.31365935919055649</c:v>
                </c:pt>
                <c:pt idx="6">
                  <c:v>0.318212478920742</c:v>
                </c:pt>
                <c:pt idx="7">
                  <c:v>0.30202360876897133</c:v>
                </c:pt>
                <c:pt idx="8">
                  <c:v>0.318212478920742</c:v>
                </c:pt>
                <c:pt idx="9">
                  <c:v>0.32630691399662731</c:v>
                </c:pt>
                <c:pt idx="10">
                  <c:v>0.32478920741989881</c:v>
                </c:pt>
                <c:pt idx="11">
                  <c:v>0.32478920741989881</c:v>
                </c:pt>
                <c:pt idx="12">
                  <c:v>0.32276559865092747</c:v>
                </c:pt>
                <c:pt idx="13">
                  <c:v>0.31365935919055649</c:v>
                </c:pt>
                <c:pt idx="14">
                  <c:v>0.31568296795952783</c:v>
                </c:pt>
                <c:pt idx="15">
                  <c:v>0.32225969645868463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E8A1-9A45-8A78-F5B087C83D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4504960"/>
        <c:axId val="1854524096"/>
      </c:scatterChart>
      <c:valAx>
        <c:axId val="1854504960"/>
        <c:scaling>
          <c:orientation val="minMax"/>
          <c:max val="12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4524096"/>
        <c:crosses val="autoZero"/>
        <c:crossBetween val="midCat"/>
        <c:majorUnit val="30"/>
      </c:valAx>
      <c:valAx>
        <c:axId val="185452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45049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UV On - 10 mL/h - DCF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'10 mLh'!$I$6:$I$19</c:f>
              <c:numCache>
                <c:formatCode>General</c:formatCode>
                <c:ptCount val="1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60</c:v>
                </c:pt>
                <c:pt idx="8">
                  <c:v>90</c:v>
                </c:pt>
                <c:pt idx="9">
                  <c:v>120</c:v>
                </c:pt>
                <c:pt idx="10">
                  <c:v>150</c:v>
                </c:pt>
                <c:pt idx="11">
                  <c:v>180</c:v>
                </c:pt>
                <c:pt idx="12">
                  <c:v>210</c:v>
                </c:pt>
                <c:pt idx="13">
                  <c:v>240</c:v>
                </c:pt>
              </c:numCache>
            </c:numRef>
          </c:xVal>
          <c:yVal>
            <c:numRef>
              <c:f>'10 mLh'!$L$6:$L$19</c:f>
              <c:numCache>
                <c:formatCode>0.00</c:formatCode>
                <c:ptCount val="14"/>
                <c:pt idx="0">
                  <c:v>0.9487632508833922</c:v>
                </c:pt>
                <c:pt idx="1">
                  <c:v>0.46219081272084805</c:v>
                </c:pt>
                <c:pt idx="2">
                  <c:v>0.32014134275618372</c:v>
                </c:pt>
                <c:pt idx="3">
                  <c:v>0.2920494699646643</c:v>
                </c:pt>
                <c:pt idx="4">
                  <c:v>0.3</c:v>
                </c:pt>
                <c:pt idx="5">
                  <c:v>0.31113074204946994</c:v>
                </c:pt>
                <c:pt idx="6">
                  <c:v>0.3127208480565371</c:v>
                </c:pt>
                <c:pt idx="7">
                  <c:v>0.31431095406360421</c:v>
                </c:pt>
                <c:pt idx="8">
                  <c:v>0.30954063604240284</c:v>
                </c:pt>
                <c:pt idx="9">
                  <c:v>0.33869257950530035</c:v>
                </c:pt>
                <c:pt idx="10">
                  <c:v>0.31855123674911662</c:v>
                </c:pt>
                <c:pt idx="11">
                  <c:v>0.34028268551236746</c:v>
                </c:pt>
                <c:pt idx="12">
                  <c:v>0.33763250883392226</c:v>
                </c:pt>
                <c:pt idx="13">
                  <c:v>0.34876325088339222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0E9-994D-AE0B-3B5B6A3C9F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4504960"/>
        <c:axId val="1854524096"/>
      </c:scatterChart>
      <c:valAx>
        <c:axId val="18545049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4524096"/>
        <c:crosses val="autoZero"/>
        <c:crossBetween val="midCat"/>
        <c:majorUnit val="30"/>
      </c:valAx>
      <c:valAx>
        <c:axId val="185452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45049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UV On - DCF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10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'10 mLh'!$M$6:$M$19</c:f>
              <c:numCache>
                <c:formatCode>0</c:formatCode>
                <c:ptCount val="14"/>
                <c:pt idx="0">
                  <c:v>0</c:v>
                </c:pt>
                <c:pt idx="1">
                  <c:v>0.83333333333333337</c:v>
                </c:pt>
                <c:pt idx="2">
                  <c:v>1.6666666666666667</c:v>
                </c:pt>
                <c:pt idx="3">
                  <c:v>2.5</c:v>
                </c:pt>
                <c:pt idx="4">
                  <c:v>3.3333333333333335</c:v>
                </c:pt>
                <c:pt idx="5">
                  <c:v>4.166666666666667</c:v>
                </c:pt>
                <c:pt idx="6">
                  <c:v>5</c:v>
                </c:pt>
                <c:pt idx="7">
                  <c:v>10</c:v>
                </c:pt>
                <c:pt idx="8">
                  <c:v>15</c:v>
                </c:pt>
                <c:pt idx="9">
                  <c:v>20</c:v>
                </c:pt>
                <c:pt idx="10">
                  <c:v>25</c:v>
                </c:pt>
                <c:pt idx="11">
                  <c:v>30</c:v>
                </c:pt>
                <c:pt idx="12">
                  <c:v>35</c:v>
                </c:pt>
                <c:pt idx="13">
                  <c:v>40</c:v>
                </c:pt>
              </c:numCache>
            </c:numRef>
          </c:xVal>
          <c:yVal>
            <c:numRef>
              <c:f>'10 mLh'!$L$6:$L$19</c:f>
              <c:numCache>
                <c:formatCode>0.00</c:formatCode>
                <c:ptCount val="14"/>
                <c:pt idx="0">
                  <c:v>0.9487632508833922</c:v>
                </c:pt>
                <c:pt idx="1">
                  <c:v>0.46219081272084805</c:v>
                </c:pt>
                <c:pt idx="2">
                  <c:v>0.32014134275618372</c:v>
                </c:pt>
                <c:pt idx="3">
                  <c:v>0.2920494699646643</c:v>
                </c:pt>
                <c:pt idx="4">
                  <c:v>0.3</c:v>
                </c:pt>
                <c:pt idx="5">
                  <c:v>0.31113074204946994</c:v>
                </c:pt>
                <c:pt idx="6">
                  <c:v>0.3127208480565371</c:v>
                </c:pt>
                <c:pt idx="7">
                  <c:v>0.31431095406360421</c:v>
                </c:pt>
                <c:pt idx="8">
                  <c:v>0.30954063604240284</c:v>
                </c:pt>
                <c:pt idx="9">
                  <c:v>0.33869257950530035</c:v>
                </c:pt>
                <c:pt idx="10">
                  <c:v>0.31855123674911662</c:v>
                </c:pt>
                <c:pt idx="11">
                  <c:v>0.34028268551236746</c:v>
                </c:pt>
                <c:pt idx="12">
                  <c:v>0.33763250883392226</c:v>
                </c:pt>
                <c:pt idx="13">
                  <c:v>0.34876325088339222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088-DD47-83D4-E287C7335170}"/>
            </c:ext>
          </c:extLst>
        </c:ser>
        <c:ser>
          <c:idx val="1"/>
          <c:order val="1"/>
          <c:tx>
            <c:v>8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'8 mLh'!$M$6:$M$21</c:f>
              <c:numCache>
                <c:formatCode>0</c:formatCode>
                <c:ptCount val="16"/>
                <c:pt idx="0">
                  <c:v>0</c:v>
                </c:pt>
                <c:pt idx="1">
                  <c:v>0.66666666666666663</c:v>
                </c:pt>
                <c:pt idx="2">
                  <c:v>1.3333333333333333</c:v>
                </c:pt>
                <c:pt idx="3">
                  <c:v>2</c:v>
                </c:pt>
                <c:pt idx="4">
                  <c:v>2.6666666666666665</c:v>
                </c:pt>
                <c:pt idx="5">
                  <c:v>3.3333333333333335</c:v>
                </c:pt>
                <c:pt idx="6">
                  <c:v>4</c:v>
                </c:pt>
                <c:pt idx="7">
                  <c:v>8</c:v>
                </c:pt>
                <c:pt idx="8">
                  <c:v>12</c:v>
                </c:pt>
                <c:pt idx="9">
                  <c:v>16</c:v>
                </c:pt>
                <c:pt idx="10">
                  <c:v>20</c:v>
                </c:pt>
                <c:pt idx="11">
                  <c:v>24</c:v>
                </c:pt>
                <c:pt idx="12">
                  <c:v>28</c:v>
                </c:pt>
                <c:pt idx="13">
                  <c:v>32</c:v>
                </c:pt>
                <c:pt idx="14">
                  <c:v>36</c:v>
                </c:pt>
                <c:pt idx="15">
                  <c:v>40</c:v>
                </c:pt>
              </c:numCache>
            </c:numRef>
          </c:xVal>
          <c:yVal>
            <c:numRef>
              <c:f>'8 mLh'!$L$6:$L$21</c:f>
              <c:numCache>
                <c:formatCode>0.00</c:formatCode>
                <c:ptCount val="16"/>
                <c:pt idx="0">
                  <c:v>1.0176678445229681</c:v>
                </c:pt>
                <c:pt idx="1">
                  <c:v>0.96996466431095407</c:v>
                </c:pt>
                <c:pt idx="2">
                  <c:v>0.57773851590106007</c:v>
                </c:pt>
                <c:pt idx="3">
                  <c:v>0.32650176678445231</c:v>
                </c:pt>
                <c:pt idx="4">
                  <c:v>0.35565371024734982</c:v>
                </c:pt>
                <c:pt idx="5">
                  <c:v>0.36890459363957595</c:v>
                </c:pt>
                <c:pt idx="6">
                  <c:v>0.34664310954063604</c:v>
                </c:pt>
                <c:pt idx="7">
                  <c:v>0.33922261484098937</c:v>
                </c:pt>
                <c:pt idx="8">
                  <c:v>0.33763250883392226</c:v>
                </c:pt>
                <c:pt idx="9">
                  <c:v>0.35406360424028266</c:v>
                </c:pt>
                <c:pt idx="10">
                  <c:v>0.3291519434628975</c:v>
                </c:pt>
                <c:pt idx="11">
                  <c:v>0.31484098939929328</c:v>
                </c:pt>
                <c:pt idx="12">
                  <c:v>0.334452296819788</c:v>
                </c:pt>
                <c:pt idx="13">
                  <c:v>0.35247349823321555</c:v>
                </c:pt>
                <c:pt idx="14">
                  <c:v>0.34611307420494697</c:v>
                </c:pt>
                <c:pt idx="15">
                  <c:v>0.33816254416961128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088-DD47-83D4-E287C7335170}"/>
            </c:ext>
          </c:extLst>
        </c:ser>
        <c:ser>
          <c:idx val="2"/>
          <c:order val="2"/>
          <c:tx>
            <c:v>6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'6 mLh'!$M$7:$M$21</c:f>
              <c:numCache>
                <c:formatCode>0</c:formatCode>
                <c:ptCount val="1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6</c:v>
                </c:pt>
                <c:pt idx="8">
                  <c:v>9</c:v>
                </c:pt>
                <c:pt idx="9">
                  <c:v>12</c:v>
                </c:pt>
                <c:pt idx="10">
                  <c:v>15</c:v>
                </c:pt>
                <c:pt idx="11">
                  <c:v>18</c:v>
                </c:pt>
                <c:pt idx="12">
                  <c:v>21</c:v>
                </c:pt>
                <c:pt idx="13">
                  <c:v>24</c:v>
                </c:pt>
                <c:pt idx="14">
                  <c:v>45</c:v>
                </c:pt>
              </c:numCache>
            </c:numRef>
          </c:xVal>
          <c:yVal>
            <c:numRef>
              <c:f>'6 mLh'!$L$7:$L$21</c:f>
              <c:numCache>
                <c:formatCode>0.00</c:formatCode>
                <c:ptCount val="15"/>
                <c:pt idx="0">
                  <c:v>1.0388692579505301</c:v>
                </c:pt>
                <c:pt idx="1">
                  <c:v>0.91696113074204944</c:v>
                </c:pt>
                <c:pt idx="2">
                  <c:v>0.43780918727915191</c:v>
                </c:pt>
                <c:pt idx="3">
                  <c:v>0.35724381625441692</c:v>
                </c:pt>
                <c:pt idx="4">
                  <c:v>0.33816254416961128</c:v>
                </c:pt>
                <c:pt idx="5">
                  <c:v>0.3360424028268551</c:v>
                </c:pt>
                <c:pt idx="6">
                  <c:v>0.32650176678445231</c:v>
                </c:pt>
                <c:pt idx="7">
                  <c:v>0.31855123674911662</c:v>
                </c:pt>
                <c:pt idx="8">
                  <c:v>0.3291519434628975</c:v>
                </c:pt>
                <c:pt idx="9">
                  <c:v>0.31431095406360421</c:v>
                </c:pt>
                <c:pt idx="10">
                  <c:v>0.30212014134275617</c:v>
                </c:pt>
                <c:pt idx="11">
                  <c:v>0.3153710247349823</c:v>
                </c:pt>
                <c:pt idx="12">
                  <c:v>0.29734982332155474</c:v>
                </c:pt>
                <c:pt idx="13">
                  <c:v>0.29522968197879856</c:v>
                </c:pt>
                <c:pt idx="14">
                  <c:v>0.25176678445229683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088-DD47-83D4-E287C7335170}"/>
            </c:ext>
          </c:extLst>
        </c:ser>
        <c:ser>
          <c:idx val="3"/>
          <c:order val="3"/>
          <c:tx>
            <c:v>4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('4 mLh'!$M$6,'4 mLh'!$M$8:$M$22)</c:f>
              <c:numCache>
                <c:formatCode>0</c:formatCode>
                <c:ptCount val="16"/>
                <c:pt idx="0">
                  <c:v>0</c:v>
                </c:pt>
                <c:pt idx="1">
                  <c:v>0.33333333333333331</c:v>
                </c:pt>
                <c:pt idx="2">
                  <c:v>0.66666666666666663</c:v>
                </c:pt>
                <c:pt idx="3">
                  <c:v>1</c:v>
                </c:pt>
                <c:pt idx="4">
                  <c:v>1.3333333333333333</c:v>
                </c:pt>
                <c:pt idx="5">
                  <c:v>1.6666666666666667</c:v>
                </c:pt>
                <c:pt idx="6">
                  <c:v>2</c:v>
                </c:pt>
                <c:pt idx="7">
                  <c:v>4</c:v>
                </c:pt>
                <c:pt idx="8">
                  <c:v>6</c:v>
                </c:pt>
                <c:pt idx="9">
                  <c:v>8</c:v>
                </c:pt>
                <c:pt idx="10">
                  <c:v>10</c:v>
                </c:pt>
                <c:pt idx="11">
                  <c:v>12</c:v>
                </c:pt>
                <c:pt idx="12">
                  <c:v>14</c:v>
                </c:pt>
                <c:pt idx="13">
                  <c:v>16</c:v>
                </c:pt>
                <c:pt idx="14">
                  <c:v>18</c:v>
                </c:pt>
                <c:pt idx="15">
                  <c:v>20</c:v>
                </c:pt>
              </c:numCache>
            </c:numRef>
          </c:xVal>
          <c:yVal>
            <c:numRef>
              <c:f>('4 mLh'!$L$6,'4 mLh'!$L$8:$L$22)</c:f>
              <c:numCache>
                <c:formatCode>0.00</c:formatCode>
                <c:ptCount val="16"/>
                <c:pt idx="0">
                  <c:v>0.97526501766784446</c:v>
                </c:pt>
                <c:pt idx="1">
                  <c:v>0.92226148409893993</c:v>
                </c:pt>
                <c:pt idx="2">
                  <c:v>0.65194346289752647</c:v>
                </c:pt>
                <c:pt idx="3">
                  <c:v>0.43939929328621907</c:v>
                </c:pt>
                <c:pt idx="4">
                  <c:v>0.3291519434628975</c:v>
                </c:pt>
                <c:pt idx="5">
                  <c:v>0.26660777385159007</c:v>
                </c:pt>
                <c:pt idx="6">
                  <c:v>0.26130742049469963</c:v>
                </c:pt>
                <c:pt idx="7">
                  <c:v>0.25282685512367492</c:v>
                </c:pt>
                <c:pt idx="8">
                  <c:v>0.23056537102473498</c:v>
                </c:pt>
                <c:pt idx="9">
                  <c:v>0.23904593639575972</c:v>
                </c:pt>
                <c:pt idx="10">
                  <c:v>0.21625441696113074</c:v>
                </c:pt>
                <c:pt idx="11">
                  <c:v>0.23586572438162542</c:v>
                </c:pt>
                <c:pt idx="12">
                  <c:v>0.2263250883392226</c:v>
                </c:pt>
                <c:pt idx="13">
                  <c:v>0.22367491166077738</c:v>
                </c:pt>
                <c:pt idx="14">
                  <c:v>0.20618374558303887</c:v>
                </c:pt>
                <c:pt idx="15">
                  <c:v>0.20194346289752649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088-DD47-83D4-E287C7335170}"/>
            </c:ext>
          </c:extLst>
        </c:ser>
        <c:ser>
          <c:idx val="4"/>
          <c:order val="4"/>
          <c:tx>
            <c:v>2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'2 mLh'!$M$7:$M$21</c:f>
              <c:numCache>
                <c:formatCode>0</c:formatCode>
                <c:ptCount val="15"/>
                <c:pt idx="0">
                  <c:v>0</c:v>
                </c:pt>
                <c:pt idx="1">
                  <c:v>0.33333333333333331</c:v>
                </c:pt>
                <c:pt idx="2">
                  <c:v>0.66666666666666663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5</c:v>
                </c:pt>
                <c:pt idx="8">
                  <c:v>6</c:v>
                </c:pt>
                <c:pt idx="9">
                  <c:v>7</c:v>
                </c:pt>
                <c:pt idx="10">
                  <c:v>8</c:v>
                </c:pt>
                <c:pt idx="11">
                  <c:v>9</c:v>
                </c:pt>
                <c:pt idx="12">
                  <c:v>10</c:v>
                </c:pt>
                <c:pt idx="13">
                  <c:v>11</c:v>
                </c:pt>
                <c:pt idx="14">
                  <c:v>12</c:v>
                </c:pt>
              </c:numCache>
            </c:numRef>
          </c:xVal>
          <c:yVal>
            <c:numRef>
              <c:f>'2 mLh'!$L$7:$L$21</c:f>
              <c:numCache>
                <c:formatCode>0.00</c:formatCode>
                <c:ptCount val="15"/>
                <c:pt idx="0">
                  <c:v>0.96121416526138281</c:v>
                </c:pt>
                <c:pt idx="1">
                  <c:v>0.89544688026981445</c:v>
                </c:pt>
                <c:pt idx="2">
                  <c:v>0.64249578414839792</c:v>
                </c:pt>
                <c:pt idx="3">
                  <c:v>0.40370994940978078</c:v>
                </c:pt>
                <c:pt idx="4">
                  <c:v>0.24283305227655985</c:v>
                </c:pt>
                <c:pt idx="5">
                  <c:v>0.19983136593591905</c:v>
                </c:pt>
                <c:pt idx="6">
                  <c:v>0.20134907251264755</c:v>
                </c:pt>
                <c:pt idx="7">
                  <c:v>0.23018549747048903</c:v>
                </c:pt>
                <c:pt idx="8">
                  <c:v>0.16694772344013489</c:v>
                </c:pt>
                <c:pt idx="9">
                  <c:v>0.16593591905564922</c:v>
                </c:pt>
                <c:pt idx="10">
                  <c:v>0.15430016863406407</c:v>
                </c:pt>
                <c:pt idx="11">
                  <c:v>0.15025295109612141</c:v>
                </c:pt>
                <c:pt idx="12">
                  <c:v>0.13102866779089375</c:v>
                </c:pt>
                <c:pt idx="13">
                  <c:v>0.15177065767284992</c:v>
                </c:pt>
                <c:pt idx="14">
                  <c:v>0.12141652613827993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088-DD47-83D4-E287C7335170}"/>
            </c:ext>
          </c:extLst>
        </c:ser>
        <c:ser>
          <c:idx val="5"/>
          <c:order val="5"/>
          <c:tx>
            <c:v>1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'13 -1 mLh'!$M$29:$M$38</c:f>
              <c:numCache>
                <c:formatCode>0</c:formatCode>
                <c:ptCount val="10"/>
                <c:pt idx="0">
                  <c:v>0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numCache>
            </c:numRef>
          </c:xVal>
          <c:yVal>
            <c:numRef>
              <c:f>'13 -1 mLh'!$L$29:$L$38</c:f>
              <c:numCache>
                <c:formatCode>0.000</c:formatCode>
                <c:ptCount val="10"/>
                <c:pt idx="0" formatCode="0.00">
                  <c:v>0.72849915682967958</c:v>
                </c:pt>
                <c:pt idx="1">
                  <c:v>7.4873524451939288E-2</c:v>
                </c:pt>
                <c:pt idx="2">
                  <c:v>7.1838111298482291E-2</c:v>
                </c:pt>
                <c:pt idx="3">
                  <c:v>6.9308600337268128E-2</c:v>
                </c:pt>
                <c:pt idx="4">
                  <c:v>6.9308600337268128E-2</c:v>
                </c:pt>
                <c:pt idx="5">
                  <c:v>7.1838111298482291E-2</c:v>
                </c:pt>
                <c:pt idx="6">
                  <c:v>6.8296795952782458E-2</c:v>
                </c:pt>
                <c:pt idx="7">
                  <c:v>7.0320404721753785E-2</c:v>
                </c:pt>
                <c:pt idx="8">
                  <c:v>6.526138279932546E-2</c:v>
                </c:pt>
                <c:pt idx="9">
                  <c:v>6.9814502529510963E-2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5088-DD47-83D4-E287C7335170}"/>
            </c:ext>
          </c:extLst>
        </c:ser>
        <c:ser>
          <c:idx val="6"/>
          <c:order val="6"/>
          <c:tx>
            <c:v>12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'12 mLh'!$M$6:$M$18</c:f>
              <c:numCache>
                <c:formatCode>0</c:formatCode>
                <c:ptCount val="13"/>
                <c:pt idx="0">
                  <c:v>0</c:v>
                </c:pt>
                <c:pt idx="1">
                  <c:v>0.83333333333333337</c:v>
                </c:pt>
                <c:pt idx="2">
                  <c:v>1.6666666666666667</c:v>
                </c:pt>
                <c:pt idx="3">
                  <c:v>2.5</c:v>
                </c:pt>
                <c:pt idx="4">
                  <c:v>3.3333333333333335</c:v>
                </c:pt>
                <c:pt idx="5">
                  <c:v>4.166666666666667</c:v>
                </c:pt>
                <c:pt idx="6">
                  <c:v>5</c:v>
                </c:pt>
                <c:pt idx="7">
                  <c:v>10</c:v>
                </c:pt>
                <c:pt idx="8">
                  <c:v>15</c:v>
                </c:pt>
                <c:pt idx="9">
                  <c:v>20</c:v>
                </c:pt>
                <c:pt idx="10">
                  <c:v>25</c:v>
                </c:pt>
                <c:pt idx="11">
                  <c:v>30</c:v>
                </c:pt>
                <c:pt idx="12">
                  <c:v>35</c:v>
                </c:pt>
              </c:numCache>
            </c:numRef>
          </c:xVal>
          <c:yVal>
            <c:numRef>
              <c:f>'12 mLh'!$L$6:$L$18</c:f>
              <c:numCache>
                <c:formatCode>0.00</c:formatCode>
                <c:ptCount val="13"/>
                <c:pt idx="0">
                  <c:v>0.97526501766784446</c:v>
                </c:pt>
                <c:pt idx="1">
                  <c:v>0.52791519434628975</c:v>
                </c:pt>
                <c:pt idx="2">
                  <c:v>0.35883392226148408</c:v>
                </c:pt>
                <c:pt idx="3">
                  <c:v>0.35300353356890457</c:v>
                </c:pt>
                <c:pt idx="4">
                  <c:v>0.35883392226148408</c:v>
                </c:pt>
                <c:pt idx="5">
                  <c:v>0.36784452296819786</c:v>
                </c:pt>
                <c:pt idx="6">
                  <c:v>0.36519434628975261</c:v>
                </c:pt>
                <c:pt idx="7">
                  <c:v>0.40123674911660778</c:v>
                </c:pt>
                <c:pt idx="8">
                  <c:v>0.38268551236749115</c:v>
                </c:pt>
                <c:pt idx="9">
                  <c:v>0.38321554770318017</c:v>
                </c:pt>
                <c:pt idx="10">
                  <c:v>0.3784452296819788</c:v>
                </c:pt>
                <c:pt idx="11">
                  <c:v>0.37897526501766782</c:v>
                </c:pt>
                <c:pt idx="12">
                  <c:v>0.40706713780918724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5088-DD47-83D4-E287C7335170}"/>
            </c:ext>
          </c:extLst>
        </c:ser>
        <c:ser>
          <c:idx val="7"/>
          <c:order val="7"/>
          <c:tx>
            <c:v>13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'13 -1 mLh'!$M$7:$M$22</c:f>
              <c:numCache>
                <c:formatCode>0</c:formatCode>
                <c:ptCount val="16"/>
                <c:pt idx="0">
                  <c:v>0</c:v>
                </c:pt>
                <c:pt idx="1">
                  <c:v>2.1666666666666665</c:v>
                </c:pt>
                <c:pt idx="2">
                  <c:v>4.333333333333333</c:v>
                </c:pt>
                <c:pt idx="3">
                  <c:v>6.5</c:v>
                </c:pt>
                <c:pt idx="4">
                  <c:v>13</c:v>
                </c:pt>
                <c:pt idx="5">
                  <c:v>19.5</c:v>
                </c:pt>
                <c:pt idx="6">
                  <c:v>26</c:v>
                </c:pt>
                <c:pt idx="7">
                  <c:v>32.5</c:v>
                </c:pt>
                <c:pt idx="8">
                  <c:v>39</c:v>
                </c:pt>
                <c:pt idx="9">
                  <c:v>45.5</c:v>
                </c:pt>
                <c:pt idx="10">
                  <c:v>52</c:v>
                </c:pt>
                <c:pt idx="11">
                  <c:v>58.5</c:v>
                </c:pt>
                <c:pt idx="12">
                  <c:v>65</c:v>
                </c:pt>
                <c:pt idx="13">
                  <c:v>26</c:v>
                </c:pt>
                <c:pt idx="14">
                  <c:v>32.5</c:v>
                </c:pt>
                <c:pt idx="15">
                  <c:v>39</c:v>
                </c:pt>
              </c:numCache>
            </c:numRef>
          </c:xVal>
          <c:yVal>
            <c:numRef>
              <c:f>'13 -1 mLh'!$L$7:$L$22</c:f>
              <c:numCache>
                <c:formatCode>0.00</c:formatCode>
                <c:ptCount val="16"/>
                <c:pt idx="0">
                  <c:v>0.73861720067453618</c:v>
                </c:pt>
                <c:pt idx="1">
                  <c:v>0.50286677908937605</c:v>
                </c:pt>
                <c:pt idx="2">
                  <c:v>0.32124789207419896</c:v>
                </c:pt>
                <c:pt idx="3">
                  <c:v>0.31517706576728499</c:v>
                </c:pt>
                <c:pt idx="4">
                  <c:v>0.3166947723440135</c:v>
                </c:pt>
                <c:pt idx="5">
                  <c:v>0.31365935919055649</c:v>
                </c:pt>
                <c:pt idx="6">
                  <c:v>0.318212478920742</c:v>
                </c:pt>
                <c:pt idx="7">
                  <c:v>0.30202360876897133</c:v>
                </c:pt>
                <c:pt idx="8">
                  <c:v>0.318212478920742</c:v>
                </c:pt>
                <c:pt idx="9">
                  <c:v>0.32630691399662731</c:v>
                </c:pt>
                <c:pt idx="10">
                  <c:v>0.32478920741989881</c:v>
                </c:pt>
                <c:pt idx="11">
                  <c:v>0.32478920741989881</c:v>
                </c:pt>
                <c:pt idx="12">
                  <c:v>0.32276559865092747</c:v>
                </c:pt>
                <c:pt idx="13">
                  <c:v>0.31365935919055649</c:v>
                </c:pt>
                <c:pt idx="14">
                  <c:v>0.31568296795952783</c:v>
                </c:pt>
                <c:pt idx="15">
                  <c:v>0.32225969645868463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5088-DD47-83D4-E287C73351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4504960"/>
        <c:axId val="1854524096"/>
      </c:scatterChart>
      <c:valAx>
        <c:axId val="1854504960"/>
        <c:scaling>
          <c:logBase val="10"/>
          <c:orientation val="minMax"/>
          <c:max val="120"/>
          <c:min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 (mL)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4524096"/>
        <c:crosses val="autoZero"/>
        <c:crossBetween val="midCat"/>
        <c:majorUnit val="30"/>
      </c:valAx>
      <c:valAx>
        <c:axId val="1854524096"/>
        <c:scaling>
          <c:orientation val="minMax"/>
          <c:max val="0.6000000000000000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45049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UV On - DCF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10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'10 mLh'!$I$6:$I$19</c:f>
              <c:numCache>
                <c:formatCode>General</c:formatCode>
                <c:ptCount val="1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60</c:v>
                </c:pt>
                <c:pt idx="8">
                  <c:v>90</c:v>
                </c:pt>
                <c:pt idx="9">
                  <c:v>120</c:v>
                </c:pt>
                <c:pt idx="10">
                  <c:v>150</c:v>
                </c:pt>
                <c:pt idx="11">
                  <c:v>180</c:v>
                </c:pt>
                <c:pt idx="12">
                  <c:v>210</c:v>
                </c:pt>
                <c:pt idx="13">
                  <c:v>240</c:v>
                </c:pt>
              </c:numCache>
            </c:numRef>
          </c:xVal>
          <c:yVal>
            <c:numRef>
              <c:f>'10 mLh'!$L$6:$L$19</c:f>
              <c:numCache>
                <c:formatCode>0.00</c:formatCode>
                <c:ptCount val="14"/>
                <c:pt idx="0">
                  <c:v>0.9487632508833922</c:v>
                </c:pt>
                <c:pt idx="1">
                  <c:v>0.46219081272084805</c:v>
                </c:pt>
                <c:pt idx="2">
                  <c:v>0.32014134275618372</c:v>
                </c:pt>
                <c:pt idx="3">
                  <c:v>0.2920494699646643</c:v>
                </c:pt>
                <c:pt idx="4">
                  <c:v>0.3</c:v>
                </c:pt>
                <c:pt idx="5">
                  <c:v>0.31113074204946994</c:v>
                </c:pt>
                <c:pt idx="6">
                  <c:v>0.3127208480565371</c:v>
                </c:pt>
                <c:pt idx="7">
                  <c:v>0.31431095406360421</c:v>
                </c:pt>
                <c:pt idx="8">
                  <c:v>0.30954063604240284</c:v>
                </c:pt>
                <c:pt idx="9">
                  <c:v>0.33869257950530035</c:v>
                </c:pt>
                <c:pt idx="10">
                  <c:v>0.31855123674911662</c:v>
                </c:pt>
                <c:pt idx="11">
                  <c:v>0.34028268551236746</c:v>
                </c:pt>
                <c:pt idx="12">
                  <c:v>0.33763250883392226</c:v>
                </c:pt>
                <c:pt idx="13">
                  <c:v>0.34876325088339222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102-A343-9DA7-5243F7713A7C}"/>
            </c:ext>
          </c:extLst>
        </c:ser>
        <c:ser>
          <c:idx val="2"/>
          <c:order val="1"/>
          <c:tx>
            <c:v>6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'6 mLh'!$I$7:$I$21</c:f>
              <c:numCache>
                <c:formatCode>General</c:formatCode>
                <c:ptCount val="15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60</c:v>
                </c:pt>
                <c:pt idx="8">
                  <c:v>90</c:v>
                </c:pt>
                <c:pt idx="9">
                  <c:v>120</c:v>
                </c:pt>
                <c:pt idx="10">
                  <c:v>150</c:v>
                </c:pt>
                <c:pt idx="11">
                  <c:v>180</c:v>
                </c:pt>
                <c:pt idx="12">
                  <c:v>210</c:v>
                </c:pt>
                <c:pt idx="13">
                  <c:v>240</c:v>
                </c:pt>
                <c:pt idx="14">
                  <c:v>450</c:v>
                </c:pt>
              </c:numCache>
            </c:numRef>
          </c:xVal>
          <c:yVal>
            <c:numRef>
              <c:f>'6 mLh'!$L$7:$L$21</c:f>
              <c:numCache>
                <c:formatCode>0.00</c:formatCode>
                <c:ptCount val="15"/>
                <c:pt idx="0">
                  <c:v>1.0388692579505301</c:v>
                </c:pt>
                <c:pt idx="1">
                  <c:v>0.91696113074204944</c:v>
                </c:pt>
                <c:pt idx="2">
                  <c:v>0.43780918727915191</c:v>
                </c:pt>
                <c:pt idx="3">
                  <c:v>0.35724381625441692</c:v>
                </c:pt>
                <c:pt idx="4">
                  <c:v>0.33816254416961128</c:v>
                </c:pt>
                <c:pt idx="5">
                  <c:v>0.3360424028268551</c:v>
                </c:pt>
                <c:pt idx="6">
                  <c:v>0.32650176678445231</c:v>
                </c:pt>
                <c:pt idx="7">
                  <c:v>0.31855123674911662</c:v>
                </c:pt>
                <c:pt idx="8">
                  <c:v>0.3291519434628975</c:v>
                </c:pt>
                <c:pt idx="9">
                  <c:v>0.31431095406360421</c:v>
                </c:pt>
                <c:pt idx="10">
                  <c:v>0.30212014134275617</c:v>
                </c:pt>
                <c:pt idx="11">
                  <c:v>0.3153710247349823</c:v>
                </c:pt>
                <c:pt idx="12">
                  <c:v>0.29734982332155474</c:v>
                </c:pt>
                <c:pt idx="13">
                  <c:v>0.29522968197879856</c:v>
                </c:pt>
                <c:pt idx="14">
                  <c:v>0.25176678445229683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102-A343-9DA7-5243F7713A7C}"/>
            </c:ext>
          </c:extLst>
        </c:ser>
        <c:ser>
          <c:idx val="3"/>
          <c:order val="2"/>
          <c:tx>
            <c:v>4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('4 mLh'!$I$6,'4 mLh'!$I$8:$I$22)</c:f>
              <c:numCache>
                <c:formatCode>General</c:formatCode>
                <c:ptCount val="1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60</c:v>
                </c:pt>
                <c:pt idx="8">
                  <c:v>90</c:v>
                </c:pt>
                <c:pt idx="9">
                  <c:v>120</c:v>
                </c:pt>
                <c:pt idx="10">
                  <c:v>150</c:v>
                </c:pt>
                <c:pt idx="11">
                  <c:v>180</c:v>
                </c:pt>
                <c:pt idx="12">
                  <c:v>210</c:v>
                </c:pt>
                <c:pt idx="13">
                  <c:v>240</c:v>
                </c:pt>
                <c:pt idx="14">
                  <c:v>270</c:v>
                </c:pt>
                <c:pt idx="15">
                  <c:v>300</c:v>
                </c:pt>
              </c:numCache>
            </c:numRef>
          </c:xVal>
          <c:yVal>
            <c:numRef>
              <c:f>('4 mLh'!$L$6,'4 mLh'!$L$8:$L$22)</c:f>
              <c:numCache>
                <c:formatCode>0.00</c:formatCode>
                <c:ptCount val="16"/>
                <c:pt idx="0">
                  <c:v>0.97526501766784446</c:v>
                </c:pt>
                <c:pt idx="1">
                  <c:v>0.92226148409893993</c:v>
                </c:pt>
                <c:pt idx="2">
                  <c:v>0.65194346289752647</c:v>
                </c:pt>
                <c:pt idx="3">
                  <c:v>0.43939929328621907</c:v>
                </c:pt>
                <c:pt idx="4">
                  <c:v>0.3291519434628975</c:v>
                </c:pt>
                <c:pt idx="5">
                  <c:v>0.26660777385159007</c:v>
                </c:pt>
                <c:pt idx="6">
                  <c:v>0.26130742049469963</c:v>
                </c:pt>
                <c:pt idx="7">
                  <c:v>0.25282685512367492</c:v>
                </c:pt>
                <c:pt idx="8">
                  <c:v>0.23056537102473498</c:v>
                </c:pt>
                <c:pt idx="9">
                  <c:v>0.23904593639575972</c:v>
                </c:pt>
                <c:pt idx="10">
                  <c:v>0.21625441696113074</c:v>
                </c:pt>
                <c:pt idx="11">
                  <c:v>0.23586572438162542</c:v>
                </c:pt>
                <c:pt idx="12">
                  <c:v>0.2263250883392226</c:v>
                </c:pt>
                <c:pt idx="13">
                  <c:v>0.22367491166077738</c:v>
                </c:pt>
                <c:pt idx="14">
                  <c:v>0.20618374558303887</c:v>
                </c:pt>
                <c:pt idx="15">
                  <c:v>0.20194346289752649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102-A343-9DA7-5243F7713A7C}"/>
            </c:ext>
          </c:extLst>
        </c:ser>
        <c:ser>
          <c:idx val="4"/>
          <c:order val="3"/>
          <c:tx>
            <c:v>2 mL/h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'2 mLh'!$I$7:$I$21</c:f>
              <c:numCache>
                <c:formatCode>General</c:formatCode>
                <c:ptCount val="15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60</c:v>
                </c:pt>
                <c:pt idx="5">
                  <c:v>90</c:v>
                </c:pt>
                <c:pt idx="6">
                  <c:v>120</c:v>
                </c:pt>
                <c:pt idx="7">
                  <c:v>150</c:v>
                </c:pt>
                <c:pt idx="8">
                  <c:v>180</c:v>
                </c:pt>
                <c:pt idx="9">
                  <c:v>210</c:v>
                </c:pt>
                <c:pt idx="10">
                  <c:v>240</c:v>
                </c:pt>
                <c:pt idx="11">
                  <c:v>270</c:v>
                </c:pt>
                <c:pt idx="12">
                  <c:v>300</c:v>
                </c:pt>
                <c:pt idx="13">
                  <c:v>330</c:v>
                </c:pt>
                <c:pt idx="14">
                  <c:v>360</c:v>
                </c:pt>
              </c:numCache>
            </c:numRef>
          </c:xVal>
          <c:yVal>
            <c:numRef>
              <c:f>'2 mLh'!$L$7:$L$21</c:f>
              <c:numCache>
                <c:formatCode>0.00</c:formatCode>
                <c:ptCount val="15"/>
                <c:pt idx="0">
                  <c:v>0.96121416526138281</c:v>
                </c:pt>
                <c:pt idx="1">
                  <c:v>0.89544688026981445</c:v>
                </c:pt>
                <c:pt idx="2">
                  <c:v>0.64249578414839792</c:v>
                </c:pt>
                <c:pt idx="3">
                  <c:v>0.40370994940978078</c:v>
                </c:pt>
                <c:pt idx="4">
                  <c:v>0.24283305227655985</c:v>
                </c:pt>
                <c:pt idx="5">
                  <c:v>0.19983136593591905</c:v>
                </c:pt>
                <c:pt idx="6">
                  <c:v>0.20134907251264755</c:v>
                </c:pt>
                <c:pt idx="7">
                  <c:v>0.23018549747048903</c:v>
                </c:pt>
                <c:pt idx="8">
                  <c:v>0.16694772344013489</c:v>
                </c:pt>
                <c:pt idx="9">
                  <c:v>0.16593591905564922</c:v>
                </c:pt>
                <c:pt idx="10">
                  <c:v>0.15430016863406407</c:v>
                </c:pt>
                <c:pt idx="11">
                  <c:v>0.15025295109612141</c:v>
                </c:pt>
                <c:pt idx="12">
                  <c:v>0.13102866779089375</c:v>
                </c:pt>
                <c:pt idx="13">
                  <c:v>0.15177065767284992</c:v>
                </c:pt>
                <c:pt idx="14">
                  <c:v>0.12141652613827993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102-A343-9DA7-5243F7713A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4504960"/>
        <c:axId val="1854524096"/>
      </c:scatterChart>
      <c:valAx>
        <c:axId val="1854504960"/>
        <c:scaling>
          <c:orientation val="minMax"/>
          <c:max val="3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4524096"/>
        <c:crosses val="autoZero"/>
        <c:crossBetween val="midCat"/>
        <c:majorUnit val="30"/>
      </c:valAx>
      <c:valAx>
        <c:axId val="185452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45049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UV Off - 10 mL/h - DCF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'12 mLh'!$J$3:$J$5</c:f>
              <c:numCache>
                <c:formatCode>0</c:formatCode>
                <c:ptCount val="3"/>
                <c:pt idx="0">
                  <c:v>0</c:v>
                </c:pt>
                <c:pt idx="1">
                  <c:v>1</c:v>
                </c:pt>
                <c:pt idx="2">
                  <c:v>2</c:v>
                </c:pt>
              </c:numCache>
            </c:numRef>
          </c:xVal>
          <c:yVal>
            <c:numRef>
              <c:f>'12 mLh'!$L$3:$L$5</c:f>
              <c:numCache>
                <c:formatCode>0.00</c:formatCode>
                <c:ptCount val="3"/>
                <c:pt idx="0">
                  <c:v>0.87985865724381618</c:v>
                </c:pt>
                <c:pt idx="1">
                  <c:v>0.93816254416961131</c:v>
                </c:pt>
                <c:pt idx="2">
                  <c:v>0.95406360424028269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72A-0C46-B704-47BD50D0A0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4504960"/>
        <c:axId val="1854524096"/>
      </c:scatterChart>
      <c:valAx>
        <c:axId val="18545049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4524096"/>
        <c:crosses val="autoZero"/>
        <c:crossBetween val="midCat"/>
        <c:majorUnit val="1"/>
      </c:valAx>
      <c:valAx>
        <c:axId val="185452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45049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UV On - 12 mL/h - DCF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'12 mLh'!$I$6:$I$18</c:f>
              <c:numCache>
                <c:formatCode>General</c:formatCode>
                <c:ptCount val="13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60</c:v>
                </c:pt>
                <c:pt idx="8">
                  <c:v>90</c:v>
                </c:pt>
                <c:pt idx="9">
                  <c:v>120</c:v>
                </c:pt>
                <c:pt idx="10">
                  <c:v>150</c:v>
                </c:pt>
                <c:pt idx="11">
                  <c:v>180</c:v>
                </c:pt>
                <c:pt idx="12">
                  <c:v>210</c:v>
                </c:pt>
              </c:numCache>
            </c:numRef>
          </c:xVal>
          <c:yVal>
            <c:numRef>
              <c:f>'12 mLh'!$L$6:$L$18</c:f>
              <c:numCache>
                <c:formatCode>0.00</c:formatCode>
                <c:ptCount val="13"/>
                <c:pt idx="0">
                  <c:v>0.97526501766784446</c:v>
                </c:pt>
                <c:pt idx="1">
                  <c:v>0.52791519434628975</c:v>
                </c:pt>
                <c:pt idx="2">
                  <c:v>0.35883392226148408</c:v>
                </c:pt>
                <c:pt idx="3">
                  <c:v>0.35300353356890457</c:v>
                </c:pt>
                <c:pt idx="4">
                  <c:v>0.35883392226148408</c:v>
                </c:pt>
                <c:pt idx="5">
                  <c:v>0.36784452296819786</c:v>
                </c:pt>
                <c:pt idx="6">
                  <c:v>0.36519434628975261</c:v>
                </c:pt>
                <c:pt idx="7">
                  <c:v>0.40123674911660778</c:v>
                </c:pt>
                <c:pt idx="8">
                  <c:v>0.38268551236749115</c:v>
                </c:pt>
                <c:pt idx="9">
                  <c:v>0.38321554770318017</c:v>
                </c:pt>
                <c:pt idx="10">
                  <c:v>0.3784452296819788</c:v>
                </c:pt>
                <c:pt idx="11">
                  <c:v>0.37897526501766782</c:v>
                </c:pt>
                <c:pt idx="12">
                  <c:v>0.40706713780918724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617-C64E-AAC4-4779C7A404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4504960"/>
        <c:axId val="1854524096"/>
      </c:scatterChart>
      <c:valAx>
        <c:axId val="18545049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4524096"/>
        <c:crosses val="autoZero"/>
        <c:crossBetween val="midCat"/>
        <c:majorUnit val="30"/>
      </c:valAx>
      <c:valAx>
        <c:axId val="185452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45049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UV Off - 10 mL/h - DCF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'8 mLh'!$J$3:$J$5</c:f>
              <c:numCache>
                <c:formatCode>0</c:formatCode>
                <c:ptCount val="3"/>
                <c:pt idx="0">
                  <c:v>0</c:v>
                </c:pt>
                <c:pt idx="1">
                  <c:v>0.5</c:v>
                </c:pt>
                <c:pt idx="2">
                  <c:v>1</c:v>
                </c:pt>
              </c:numCache>
            </c:numRef>
          </c:xVal>
          <c:yVal>
            <c:numRef>
              <c:f>'8 mLh'!$L$3:$L$5</c:f>
              <c:numCache>
                <c:formatCode>0.00</c:formatCode>
                <c:ptCount val="3"/>
                <c:pt idx="0">
                  <c:v>1.0600706713780919</c:v>
                </c:pt>
                <c:pt idx="1">
                  <c:v>1.0282685512367491</c:v>
                </c:pt>
                <c:pt idx="2">
                  <c:v>1.0070671378091873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A9A-4E56-A996-AB976BE068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4504960"/>
        <c:axId val="1854524096"/>
      </c:scatterChart>
      <c:valAx>
        <c:axId val="18545049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4524096"/>
        <c:crosses val="autoZero"/>
        <c:crossBetween val="midCat"/>
        <c:majorUnit val="1"/>
      </c:valAx>
      <c:valAx>
        <c:axId val="185452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45049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UV On - 8 mL/h - DCF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'8 mLh'!$J$6:$J$21</c:f>
              <c:numCache>
                <c:formatCode>0</c:formatCode>
                <c:ptCount val="16"/>
                <c:pt idx="0">
                  <c:v>0</c:v>
                </c:pt>
                <c:pt idx="1">
                  <c:v>8.3333333333333329E-2</c:v>
                </c:pt>
                <c:pt idx="2" formatCode="0.0">
                  <c:v>0.16666666666666666</c:v>
                </c:pt>
                <c:pt idx="3" formatCode="0.0">
                  <c:v>0.25</c:v>
                </c:pt>
                <c:pt idx="4" formatCode="0.0">
                  <c:v>0.33333333333333331</c:v>
                </c:pt>
                <c:pt idx="5" formatCode="0.0">
                  <c:v>0.41666666666666669</c:v>
                </c:pt>
                <c:pt idx="6" formatCode="0.0">
                  <c:v>0.5</c:v>
                </c:pt>
                <c:pt idx="7" formatCode="0.0">
                  <c:v>1</c:v>
                </c:pt>
                <c:pt idx="8" formatCode="0.0">
                  <c:v>1.5</c:v>
                </c:pt>
                <c:pt idx="9" formatCode="0.0">
                  <c:v>2</c:v>
                </c:pt>
                <c:pt idx="10" formatCode="0.0">
                  <c:v>2.5</c:v>
                </c:pt>
                <c:pt idx="11" formatCode="0.0">
                  <c:v>3</c:v>
                </c:pt>
                <c:pt idx="12" formatCode="0.0">
                  <c:v>3.5</c:v>
                </c:pt>
                <c:pt idx="13" formatCode="0.0">
                  <c:v>4</c:v>
                </c:pt>
                <c:pt idx="14" formatCode="0.0">
                  <c:v>4.5</c:v>
                </c:pt>
                <c:pt idx="15" formatCode="0.0">
                  <c:v>5</c:v>
                </c:pt>
              </c:numCache>
            </c:numRef>
          </c:xVal>
          <c:yVal>
            <c:numRef>
              <c:f>'8 mLh'!$L$6:$L$21</c:f>
              <c:numCache>
                <c:formatCode>0.00</c:formatCode>
                <c:ptCount val="16"/>
                <c:pt idx="0">
                  <c:v>1.0176678445229681</c:v>
                </c:pt>
                <c:pt idx="1">
                  <c:v>0.96996466431095407</c:v>
                </c:pt>
                <c:pt idx="2">
                  <c:v>0.57773851590106007</c:v>
                </c:pt>
                <c:pt idx="3">
                  <c:v>0.32650176678445231</c:v>
                </c:pt>
                <c:pt idx="4">
                  <c:v>0.35565371024734982</c:v>
                </c:pt>
                <c:pt idx="5">
                  <c:v>0.36890459363957595</c:v>
                </c:pt>
                <c:pt idx="6">
                  <c:v>0.34664310954063604</c:v>
                </c:pt>
                <c:pt idx="7">
                  <c:v>0.33922261484098937</c:v>
                </c:pt>
                <c:pt idx="8">
                  <c:v>0.33763250883392226</c:v>
                </c:pt>
                <c:pt idx="9">
                  <c:v>0.35406360424028266</c:v>
                </c:pt>
                <c:pt idx="10">
                  <c:v>0.3291519434628975</c:v>
                </c:pt>
                <c:pt idx="11">
                  <c:v>0.31484098939929328</c:v>
                </c:pt>
                <c:pt idx="12">
                  <c:v>0.334452296819788</c:v>
                </c:pt>
                <c:pt idx="13">
                  <c:v>0.35247349823321555</c:v>
                </c:pt>
                <c:pt idx="14">
                  <c:v>0.34611307420494697</c:v>
                </c:pt>
                <c:pt idx="15">
                  <c:v>0.33816254416961128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6CB-4036-A779-DD54E8C8D1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4504960"/>
        <c:axId val="1854524096"/>
      </c:scatterChart>
      <c:valAx>
        <c:axId val="1854504960"/>
        <c:scaling>
          <c:orientation val="minMax"/>
          <c:max val="5.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4524096"/>
        <c:crosses val="autoZero"/>
        <c:crossBetween val="midCat"/>
      </c:valAx>
      <c:valAx>
        <c:axId val="185452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45049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UV Off - 10 mL/h - DCF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'6 mLh'!$J$3:$J$5</c:f>
              <c:numCache>
                <c:formatCode>0</c:formatCode>
                <c:ptCount val="3"/>
                <c:pt idx="0">
                  <c:v>0</c:v>
                </c:pt>
                <c:pt idx="1">
                  <c:v>1</c:v>
                </c:pt>
                <c:pt idx="2">
                  <c:v>2</c:v>
                </c:pt>
              </c:numCache>
            </c:numRef>
          </c:xVal>
          <c:yVal>
            <c:numRef>
              <c:f>'6 mLh'!$L$3:$L$5</c:f>
              <c:numCache>
                <c:formatCode>0.00</c:formatCode>
                <c:ptCount val="3"/>
                <c:pt idx="0">
                  <c:v>0.98056537102473496</c:v>
                </c:pt>
                <c:pt idx="1">
                  <c:v>1.0971731448763251</c:v>
                </c:pt>
                <c:pt idx="2">
                  <c:v>1.0600706713780919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03-4EB1-89B7-084201B0FE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4504960"/>
        <c:axId val="1854524096"/>
      </c:scatterChart>
      <c:valAx>
        <c:axId val="18545049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4524096"/>
        <c:crosses val="autoZero"/>
        <c:crossBetween val="midCat"/>
        <c:majorUnit val="1"/>
      </c:valAx>
      <c:valAx>
        <c:axId val="185452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45049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UV On - 6 mL/h - DCF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'6 mLh'!$J$6:$J$21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 formatCode="0.0">
                  <c:v>8.3333333333333329E-2</c:v>
                </c:pt>
                <c:pt idx="3" formatCode="0.0">
                  <c:v>0.16666666666666666</c:v>
                </c:pt>
                <c:pt idx="4" formatCode="0.0">
                  <c:v>0.25</c:v>
                </c:pt>
                <c:pt idx="5" formatCode="0.0">
                  <c:v>0.33333333333333331</c:v>
                </c:pt>
                <c:pt idx="6" formatCode="0.0">
                  <c:v>0.41666666666666669</c:v>
                </c:pt>
                <c:pt idx="7" formatCode="0.0">
                  <c:v>0.5</c:v>
                </c:pt>
                <c:pt idx="8" formatCode="0.0">
                  <c:v>1</c:v>
                </c:pt>
                <c:pt idx="9" formatCode="0.0">
                  <c:v>1.5</c:v>
                </c:pt>
                <c:pt idx="10" formatCode="0.0">
                  <c:v>2</c:v>
                </c:pt>
                <c:pt idx="11" formatCode="0.0">
                  <c:v>2.5</c:v>
                </c:pt>
                <c:pt idx="12" formatCode="0.0">
                  <c:v>3</c:v>
                </c:pt>
                <c:pt idx="13" formatCode="0.0">
                  <c:v>3.5</c:v>
                </c:pt>
                <c:pt idx="14" formatCode="0.0">
                  <c:v>4</c:v>
                </c:pt>
                <c:pt idx="15" formatCode="0.0">
                  <c:v>7.5</c:v>
                </c:pt>
              </c:numCache>
            </c:numRef>
          </c:xVal>
          <c:yVal>
            <c:numRef>
              <c:f>'6 mLh'!$L$6:$L$21</c:f>
              <c:numCache>
                <c:formatCode>0.00</c:formatCode>
                <c:ptCount val="16"/>
                <c:pt idx="0">
                  <c:v>1.0812720848056536</c:v>
                </c:pt>
                <c:pt idx="1">
                  <c:v>1.0388692579505301</c:v>
                </c:pt>
                <c:pt idx="2">
                  <c:v>0.91696113074204944</c:v>
                </c:pt>
                <c:pt idx="3">
                  <c:v>0.43780918727915191</c:v>
                </c:pt>
                <c:pt idx="4">
                  <c:v>0.35724381625441692</c:v>
                </c:pt>
                <c:pt idx="5">
                  <c:v>0.33816254416961128</c:v>
                </c:pt>
                <c:pt idx="6">
                  <c:v>0.3360424028268551</c:v>
                </c:pt>
                <c:pt idx="7">
                  <c:v>0.32650176678445231</c:v>
                </c:pt>
                <c:pt idx="8">
                  <c:v>0.31855123674911662</c:v>
                </c:pt>
                <c:pt idx="9">
                  <c:v>0.3291519434628975</c:v>
                </c:pt>
                <c:pt idx="10">
                  <c:v>0.31431095406360421</c:v>
                </c:pt>
                <c:pt idx="11">
                  <c:v>0.30212014134275617</c:v>
                </c:pt>
                <c:pt idx="12">
                  <c:v>0.3153710247349823</c:v>
                </c:pt>
                <c:pt idx="13">
                  <c:v>0.29734982332155474</c:v>
                </c:pt>
                <c:pt idx="14">
                  <c:v>0.29522968197879856</c:v>
                </c:pt>
                <c:pt idx="15">
                  <c:v>0.25176678445229683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2AF-434B-B543-99AC02DA92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4504960"/>
        <c:axId val="1854524096"/>
      </c:scatterChart>
      <c:valAx>
        <c:axId val="1854504960"/>
        <c:scaling>
          <c:orientation val="minMax"/>
          <c:max val="5.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4524096"/>
        <c:crosses val="autoZero"/>
        <c:crossBetween val="midCat"/>
      </c:valAx>
      <c:valAx>
        <c:axId val="185452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45049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UV Off - 10 mL/h - DCF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'4 mLh'!$J$3:$J$5</c:f>
              <c:numCache>
                <c:formatCode>0</c:formatCode>
                <c:ptCount val="3"/>
                <c:pt idx="0">
                  <c:v>0</c:v>
                </c:pt>
                <c:pt idx="1">
                  <c:v>1</c:v>
                </c:pt>
                <c:pt idx="2">
                  <c:v>2</c:v>
                </c:pt>
              </c:numCache>
            </c:numRef>
          </c:xVal>
          <c:yVal>
            <c:numRef>
              <c:f>'4 mLh'!$L$3:$L$5</c:f>
              <c:numCache>
                <c:formatCode>0.00</c:formatCode>
                <c:ptCount val="3"/>
                <c:pt idx="0">
                  <c:v>0.91696113074204944</c:v>
                </c:pt>
                <c:pt idx="1">
                  <c:v>0.92226148409893993</c:v>
                </c:pt>
                <c:pt idx="2">
                  <c:v>0.93286219081272082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14B-4D76-90AB-49E2DE3443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4504960"/>
        <c:axId val="1854524096"/>
      </c:scatterChart>
      <c:valAx>
        <c:axId val="18545049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4524096"/>
        <c:crosses val="autoZero"/>
        <c:crossBetween val="midCat"/>
        <c:majorUnit val="1"/>
      </c:valAx>
      <c:valAx>
        <c:axId val="185452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45049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5" Type="http://schemas.openxmlformats.org/officeDocument/2006/relationships/chart" Target="../charts/chart21.xml"/><Relationship Id="rId4" Type="http://schemas.openxmlformats.org/officeDocument/2006/relationships/chart" Target="../charts/chart2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317500</xdr:colOff>
      <xdr:row>1</xdr:row>
      <xdr:rowOff>139700</xdr:rowOff>
    </xdr:from>
    <xdr:to>
      <xdr:col>20</xdr:col>
      <xdr:colOff>177800</xdr:colOff>
      <xdr:row>16</xdr:row>
      <xdr:rowOff>25400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393700</xdr:colOff>
      <xdr:row>17</xdr:row>
      <xdr:rowOff>76200</xdr:rowOff>
    </xdr:from>
    <xdr:to>
      <xdr:col>20</xdr:col>
      <xdr:colOff>254000</xdr:colOff>
      <xdr:row>31</xdr:row>
      <xdr:rowOff>152400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292100</xdr:colOff>
      <xdr:row>1</xdr:row>
      <xdr:rowOff>12700</xdr:rowOff>
    </xdr:from>
    <xdr:to>
      <xdr:col>20</xdr:col>
      <xdr:colOff>152400</xdr:colOff>
      <xdr:row>15</xdr:row>
      <xdr:rowOff>88900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16</xdr:row>
      <xdr:rowOff>127000</xdr:rowOff>
    </xdr:from>
    <xdr:to>
      <xdr:col>19</xdr:col>
      <xdr:colOff>533400</xdr:colOff>
      <xdr:row>31</xdr:row>
      <xdr:rowOff>12700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101600</xdr:colOff>
      <xdr:row>1</xdr:row>
      <xdr:rowOff>0</xdr:rowOff>
    </xdr:from>
    <xdr:to>
      <xdr:col>20</xdr:col>
      <xdr:colOff>511175</xdr:colOff>
      <xdr:row>15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38100</xdr:colOff>
      <xdr:row>16</xdr:row>
      <xdr:rowOff>127000</xdr:rowOff>
    </xdr:from>
    <xdr:to>
      <xdr:col>20</xdr:col>
      <xdr:colOff>457200</xdr:colOff>
      <xdr:row>31</xdr:row>
      <xdr:rowOff>12700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311150</xdr:colOff>
      <xdr:row>0</xdr:row>
      <xdr:rowOff>114300</xdr:rowOff>
    </xdr:from>
    <xdr:to>
      <xdr:col>20</xdr:col>
      <xdr:colOff>111125</xdr:colOff>
      <xdr:row>15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266700</xdr:colOff>
      <xdr:row>15</xdr:row>
      <xdr:rowOff>120650</xdr:rowOff>
    </xdr:from>
    <xdr:to>
      <xdr:col>20</xdr:col>
      <xdr:colOff>76200</xdr:colOff>
      <xdr:row>30</xdr:row>
      <xdr:rowOff>6350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12700</xdr:colOff>
      <xdr:row>1</xdr:row>
      <xdr:rowOff>127000</xdr:rowOff>
    </xdr:from>
    <xdr:to>
      <xdr:col>20</xdr:col>
      <xdr:colOff>485775</xdr:colOff>
      <xdr:row>16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587375</xdr:colOff>
      <xdr:row>16</xdr:row>
      <xdr:rowOff>31750</xdr:rowOff>
    </xdr:from>
    <xdr:to>
      <xdr:col>20</xdr:col>
      <xdr:colOff>396875</xdr:colOff>
      <xdr:row>30</xdr:row>
      <xdr:rowOff>107950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342900</xdr:colOff>
      <xdr:row>1</xdr:row>
      <xdr:rowOff>76200</xdr:rowOff>
    </xdr:from>
    <xdr:to>
      <xdr:col>20</xdr:col>
      <xdr:colOff>142875</xdr:colOff>
      <xdr:row>15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231775</xdr:colOff>
      <xdr:row>15</xdr:row>
      <xdr:rowOff>158750</xdr:rowOff>
    </xdr:from>
    <xdr:to>
      <xdr:col>20</xdr:col>
      <xdr:colOff>41275</xdr:colOff>
      <xdr:row>30</xdr:row>
      <xdr:rowOff>44450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571500</xdr:colOff>
      <xdr:row>1</xdr:row>
      <xdr:rowOff>88900</xdr:rowOff>
    </xdr:from>
    <xdr:to>
      <xdr:col>20</xdr:col>
      <xdr:colOff>371475</xdr:colOff>
      <xdr:row>15</xdr:row>
      <xdr:rowOff>165100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422275</xdr:colOff>
      <xdr:row>16</xdr:row>
      <xdr:rowOff>171450</xdr:rowOff>
    </xdr:from>
    <xdr:to>
      <xdr:col>20</xdr:col>
      <xdr:colOff>231775</xdr:colOff>
      <xdr:row>31</xdr:row>
      <xdr:rowOff>57150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228600</xdr:colOff>
      <xdr:row>0</xdr:row>
      <xdr:rowOff>0</xdr:rowOff>
    </xdr:from>
    <xdr:to>
      <xdr:col>26</xdr:col>
      <xdr:colOff>28575</xdr:colOff>
      <xdr:row>14</xdr:row>
      <xdr:rowOff>76200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19</xdr:col>
      <xdr:colOff>361950</xdr:colOff>
      <xdr:row>14</xdr:row>
      <xdr:rowOff>180975</xdr:rowOff>
    </xdr:from>
    <xdr:to>
      <xdr:col>26</xdr:col>
      <xdr:colOff>171450</xdr:colOff>
      <xdr:row>29</xdr:row>
      <xdr:rowOff>66675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139700</xdr:colOff>
      <xdr:row>9</xdr:row>
      <xdr:rowOff>130175</xdr:rowOff>
    </xdr:from>
    <xdr:to>
      <xdr:col>16</xdr:col>
      <xdr:colOff>520700</xdr:colOff>
      <xdr:row>24</xdr:row>
      <xdr:rowOff>15875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361950</xdr:colOff>
      <xdr:row>24</xdr:row>
      <xdr:rowOff>0</xdr:rowOff>
    </xdr:from>
    <xdr:to>
      <xdr:col>13</xdr:col>
      <xdr:colOff>749300</xdr:colOff>
      <xdr:row>38</xdr:row>
      <xdr:rowOff>114300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850900</xdr:colOff>
      <xdr:row>43</xdr:row>
      <xdr:rowOff>114300</xdr:rowOff>
    </xdr:from>
    <xdr:to>
      <xdr:col>7</xdr:col>
      <xdr:colOff>165100</xdr:colOff>
      <xdr:row>58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A9257CE-C30D-334C-BAAA-522BE410F84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419100</xdr:colOff>
      <xdr:row>43</xdr:row>
      <xdr:rowOff>139700</xdr:rowOff>
    </xdr:from>
    <xdr:to>
      <xdr:col>12</xdr:col>
      <xdr:colOff>609600</xdr:colOff>
      <xdr:row>58</xdr:row>
      <xdr:rowOff>25400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1304790-9344-BC46-883E-7EE0BEB582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60</xdr:row>
      <xdr:rowOff>0</xdr:rowOff>
    </xdr:from>
    <xdr:to>
      <xdr:col>7</xdr:col>
      <xdr:colOff>190500</xdr:colOff>
      <xdr:row>74</xdr:row>
      <xdr:rowOff>76200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16CF3E9C-F676-7648-B6D8-9D99CBF180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40"/>
  <sheetViews>
    <sheetView workbookViewId="0">
      <selection activeCell="K30" sqref="K30"/>
    </sheetView>
  </sheetViews>
  <sheetFormatPr baseColWidth="10" defaultColWidth="8.83203125" defaultRowHeight="15" x14ac:dyDescent="0.2"/>
  <cols>
    <col min="1" max="1" width="18.33203125" style="26" bestFit="1" customWidth="1"/>
    <col min="2" max="2" width="14" style="26" bestFit="1" customWidth="1"/>
    <col min="3" max="3" width="6.5" style="26" bestFit="1" customWidth="1"/>
    <col min="4" max="4" width="5.5" style="26" bestFit="1" customWidth="1"/>
  </cols>
  <sheetData>
    <row r="1" spans="1:13" x14ac:dyDescent="0.2">
      <c r="A1" s="26" t="s">
        <v>18</v>
      </c>
      <c r="B1" s="27">
        <v>44265</v>
      </c>
      <c r="G1" s="1"/>
      <c r="H1" s="1"/>
      <c r="I1" s="1"/>
      <c r="J1" s="1"/>
      <c r="K1" s="1" t="s">
        <v>52</v>
      </c>
      <c r="L1" s="6">
        <f>'Summary Exp. 2'!F15</f>
        <v>1886.6666666666667</v>
      </c>
    </row>
    <row r="2" spans="1:13" x14ac:dyDescent="0.2">
      <c r="A2" s="26" t="s">
        <v>19</v>
      </c>
      <c r="B2" s="26" t="s">
        <v>20</v>
      </c>
      <c r="G2" s="28" t="s">
        <v>53</v>
      </c>
      <c r="H2" s="28" t="s">
        <v>1</v>
      </c>
      <c r="I2" s="1" t="s">
        <v>54</v>
      </c>
      <c r="J2" s="1" t="s">
        <v>57</v>
      </c>
      <c r="K2" s="1" t="s">
        <v>12</v>
      </c>
      <c r="L2" s="1" t="s">
        <v>2</v>
      </c>
      <c r="M2" s="1" t="s">
        <v>196</v>
      </c>
    </row>
    <row r="3" spans="1:13" x14ac:dyDescent="0.2">
      <c r="A3" s="26" t="s">
        <v>21</v>
      </c>
      <c r="B3" s="26" t="s">
        <v>22</v>
      </c>
      <c r="G3" t="s">
        <v>55</v>
      </c>
      <c r="H3">
        <v>1</v>
      </c>
      <c r="I3">
        <v>0</v>
      </c>
      <c r="J3" s="8">
        <f>I3/60</f>
        <v>0</v>
      </c>
      <c r="K3">
        <f>C12</f>
        <v>1700</v>
      </c>
      <c r="L3" s="3">
        <f>K3/$L$1</f>
        <v>0.90106007067137805</v>
      </c>
      <c r="M3" s="8">
        <f>H3*I3/60</f>
        <v>0</v>
      </c>
    </row>
    <row r="4" spans="1:13" x14ac:dyDescent="0.2">
      <c r="A4" s="26" t="s">
        <v>23</v>
      </c>
      <c r="B4" s="26" t="s">
        <v>22</v>
      </c>
      <c r="G4" t="s">
        <v>55</v>
      </c>
      <c r="H4">
        <v>10</v>
      </c>
      <c r="I4">
        <v>60</v>
      </c>
      <c r="J4" s="8">
        <f>I4/60</f>
        <v>1</v>
      </c>
      <c r="K4">
        <f>C20</f>
        <v>1970</v>
      </c>
      <c r="L4" s="3">
        <f>K4/$L$1</f>
        <v>1.0441696113074204</v>
      </c>
      <c r="M4" s="8">
        <f t="shared" ref="M4:M19" si="0">H4*I4/60</f>
        <v>10</v>
      </c>
    </row>
    <row r="5" spans="1:13" x14ac:dyDescent="0.2">
      <c r="G5" t="s">
        <v>55</v>
      </c>
      <c r="H5">
        <v>10</v>
      </c>
      <c r="I5">
        <v>120</v>
      </c>
      <c r="J5" s="8">
        <f t="shared" ref="J5:J19" si="1">I5/60</f>
        <v>2</v>
      </c>
      <c r="K5">
        <f>C28</f>
        <v>1880</v>
      </c>
      <c r="L5" s="3">
        <f t="shared" ref="L5:L19" si="2">K5/$L$1</f>
        <v>0.99646643109540634</v>
      </c>
      <c r="M5" s="8">
        <f t="shared" si="0"/>
        <v>20</v>
      </c>
    </row>
    <row r="6" spans="1:13" x14ac:dyDescent="0.2">
      <c r="A6" s="26" t="s">
        <v>24</v>
      </c>
      <c r="B6" s="27">
        <v>44259</v>
      </c>
      <c r="F6" s="29"/>
      <c r="G6" s="29" t="s">
        <v>56</v>
      </c>
      <c r="H6" s="29">
        <v>10</v>
      </c>
      <c r="I6" s="37">
        <v>0</v>
      </c>
      <c r="J6" s="31">
        <f t="shared" si="1"/>
        <v>0</v>
      </c>
      <c r="K6" s="29">
        <f>C36</f>
        <v>1790</v>
      </c>
      <c r="L6" s="30">
        <f t="shared" si="2"/>
        <v>0.9487632508833922</v>
      </c>
      <c r="M6" s="8">
        <f t="shared" si="0"/>
        <v>0</v>
      </c>
    </row>
    <row r="7" spans="1:13" x14ac:dyDescent="0.2">
      <c r="A7" s="26" t="s">
        <v>25</v>
      </c>
      <c r="F7" s="16"/>
      <c r="G7" s="16" t="s">
        <v>56</v>
      </c>
      <c r="H7" s="16">
        <v>10</v>
      </c>
      <c r="I7" s="35">
        <v>5</v>
      </c>
      <c r="J7" s="32">
        <f t="shared" si="1"/>
        <v>8.3333333333333329E-2</v>
      </c>
      <c r="K7" s="16">
        <f>C44</f>
        <v>872</v>
      </c>
      <c r="L7" s="33">
        <f t="shared" si="2"/>
        <v>0.46219081272084805</v>
      </c>
      <c r="M7" s="8">
        <f t="shared" si="0"/>
        <v>0.83333333333333337</v>
      </c>
    </row>
    <row r="8" spans="1:13" x14ac:dyDescent="0.2">
      <c r="A8" s="26" t="s">
        <v>26</v>
      </c>
      <c r="B8" s="26" t="s">
        <v>27</v>
      </c>
      <c r="G8" t="s">
        <v>56</v>
      </c>
      <c r="H8" s="16">
        <v>10</v>
      </c>
      <c r="I8" s="36">
        <v>10</v>
      </c>
      <c r="J8" s="6">
        <f t="shared" si="1"/>
        <v>0.16666666666666666</v>
      </c>
      <c r="K8">
        <f>C52</f>
        <v>604</v>
      </c>
      <c r="L8" s="33">
        <f t="shared" si="2"/>
        <v>0.32014134275618372</v>
      </c>
      <c r="M8" s="8">
        <f t="shared" si="0"/>
        <v>1.6666666666666667</v>
      </c>
    </row>
    <row r="9" spans="1:13" x14ac:dyDescent="0.2">
      <c r="A9" s="26" t="s">
        <v>28</v>
      </c>
      <c r="B9" s="26" t="s">
        <v>29</v>
      </c>
      <c r="G9" t="s">
        <v>56</v>
      </c>
      <c r="H9" s="16">
        <v>10</v>
      </c>
      <c r="I9" s="34">
        <v>15</v>
      </c>
      <c r="J9" s="6">
        <f t="shared" si="1"/>
        <v>0.25</v>
      </c>
      <c r="K9">
        <f>C60</f>
        <v>551</v>
      </c>
      <c r="L9" s="33">
        <f t="shared" si="2"/>
        <v>0.2920494699646643</v>
      </c>
      <c r="M9" s="8">
        <f t="shared" si="0"/>
        <v>2.5</v>
      </c>
    </row>
    <row r="10" spans="1:13" x14ac:dyDescent="0.2">
      <c r="G10" t="s">
        <v>56</v>
      </c>
      <c r="H10" s="16">
        <v>10</v>
      </c>
      <c r="I10" s="35">
        <v>20</v>
      </c>
      <c r="J10" s="6">
        <f t="shared" si="1"/>
        <v>0.33333333333333331</v>
      </c>
      <c r="K10">
        <f>C68</f>
        <v>566</v>
      </c>
      <c r="L10" s="33">
        <f t="shared" si="2"/>
        <v>0.3</v>
      </c>
      <c r="M10" s="8">
        <f t="shared" si="0"/>
        <v>3.3333333333333335</v>
      </c>
    </row>
    <row r="11" spans="1:13" x14ac:dyDescent="0.2">
      <c r="A11" s="26" t="s">
        <v>30</v>
      </c>
      <c r="B11" s="26" t="s">
        <v>31</v>
      </c>
      <c r="C11" s="26" t="s">
        <v>32</v>
      </c>
      <c r="D11" s="26" t="s">
        <v>33</v>
      </c>
      <c r="G11" t="s">
        <v>56</v>
      </c>
      <c r="H11" s="16">
        <v>10</v>
      </c>
      <c r="I11" s="36">
        <v>25</v>
      </c>
      <c r="J11" s="6">
        <f t="shared" si="1"/>
        <v>0.41666666666666669</v>
      </c>
      <c r="K11">
        <f>C76</f>
        <v>587</v>
      </c>
      <c r="L11" s="51">
        <f t="shared" si="2"/>
        <v>0.31113074204946994</v>
      </c>
      <c r="M11" s="8">
        <f t="shared" si="0"/>
        <v>4.166666666666667</v>
      </c>
    </row>
    <row r="12" spans="1:13" x14ac:dyDescent="0.2">
      <c r="A12" s="26" t="s">
        <v>34</v>
      </c>
      <c r="B12" s="26" t="s">
        <v>34</v>
      </c>
      <c r="C12" s="26">
        <v>1700</v>
      </c>
      <c r="D12" s="26" t="s">
        <v>35</v>
      </c>
      <c r="G12" t="s">
        <v>56</v>
      </c>
      <c r="H12" s="16">
        <v>10</v>
      </c>
      <c r="I12" s="34">
        <v>30</v>
      </c>
      <c r="J12" s="6">
        <f t="shared" si="1"/>
        <v>0.5</v>
      </c>
      <c r="K12">
        <f>C84</f>
        <v>590</v>
      </c>
      <c r="L12" s="33">
        <f t="shared" si="2"/>
        <v>0.3127208480565371</v>
      </c>
      <c r="M12" s="8">
        <f t="shared" si="0"/>
        <v>5</v>
      </c>
    </row>
    <row r="13" spans="1:13" x14ac:dyDescent="0.2">
      <c r="G13" t="s">
        <v>56</v>
      </c>
      <c r="H13" s="16">
        <v>10</v>
      </c>
      <c r="I13" s="34">
        <v>60</v>
      </c>
      <c r="J13" s="6">
        <f t="shared" si="1"/>
        <v>1</v>
      </c>
      <c r="K13">
        <f>C92</f>
        <v>593</v>
      </c>
      <c r="L13" s="33">
        <f t="shared" si="2"/>
        <v>0.31431095406360421</v>
      </c>
      <c r="M13" s="8">
        <f t="shared" si="0"/>
        <v>10</v>
      </c>
    </row>
    <row r="14" spans="1:13" x14ac:dyDescent="0.2">
      <c r="A14" s="26" t="s">
        <v>24</v>
      </c>
      <c r="B14" s="27">
        <v>44259</v>
      </c>
      <c r="G14" t="s">
        <v>56</v>
      </c>
      <c r="H14" s="16">
        <v>10</v>
      </c>
      <c r="I14" s="35">
        <v>90</v>
      </c>
      <c r="J14" s="6">
        <f t="shared" si="1"/>
        <v>1.5</v>
      </c>
      <c r="K14">
        <f>C100</f>
        <v>584</v>
      </c>
      <c r="L14" s="33">
        <f t="shared" si="2"/>
        <v>0.30954063604240284</v>
      </c>
      <c r="M14" s="8">
        <f t="shared" si="0"/>
        <v>15</v>
      </c>
    </row>
    <row r="15" spans="1:13" x14ac:dyDescent="0.2">
      <c r="A15" s="26" t="s">
        <v>25</v>
      </c>
      <c r="G15" t="s">
        <v>56</v>
      </c>
      <c r="H15" s="16">
        <v>10</v>
      </c>
      <c r="I15" s="34">
        <v>120</v>
      </c>
      <c r="J15" s="6">
        <f t="shared" si="1"/>
        <v>2</v>
      </c>
      <c r="K15">
        <f>C108</f>
        <v>639</v>
      </c>
      <c r="L15" s="33">
        <f t="shared" si="2"/>
        <v>0.33869257950530035</v>
      </c>
      <c r="M15" s="8">
        <f t="shared" si="0"/>
        <v>20</v>
      </c>
    </row>
    <row r="16" spans="1:13" x14ac:dyDescent="0.2">
      <c r="A16" s="26" t="s">
        <v>26</v>
      </c>
      <c r="B16" s="26" t="s">
        <v>27</v>
      </c>
      <c r="G16" t="s">
        <v>56</v>
      </c>
      <c r="H16" s="16">
        <v>10</v>
      </c>
      <c r="I16" s="34">
        <v>150</v>
      </c>
      <c r="J16" s="6">
        <f t="shared" si="1"/>
        <v>2.5</v>
      </c>
      <c r="K16">
        <f>C116</f>
        <v>601</v>
      </c>
      <c r="L16" s="33">
        <f t="shared" si="2"/>
        <v>0.31855123674911662</v>
      </c>
      <c r="M16" s="8">
        <f t="shared" si="0"/>
        <v>25</v>
      </c>
    </row>
    <row r="17" spans="1:13" x14ac:dyDescent="0.2">
      <c r="A17" s="26" t="s">
        <v>28</v>
      </c>
      <c r="B17" s="26" t="s">
        <v>36</v>
      </c>
      <c r="G17" t="s">
        <v>56</v>
      </c>
      <c r="H17" s="16">
        <v>10</v>
      </c>
      <c r="I17" s="35">
        <v>180</v>
      </c>
      <c r="J17" s="6">
        <f t="shared" si="1"/>
        <v>3</v>
      </c>
      <c r="K17">
        <f>C124</f>
        <v>642</v>
      </c>
      <c r="L17" s="33">
        <f t="shared" si="2"/>
        <v>0.34028268551236746</v>
      </c>
      <c r="M17" s="8">
        <f t="shared" si="0"/>
        <v>30</v>
      </c>
    </row>
    <row r="18" spans="1:13" x14ac:dyDescent="0.2">
      <c r="G18" t="s">
        <v>56</v>
      </c>
      <c r="H18" s="16">
        <v>10</v>
      </c>
      <c r="I18" s="34">
        <v>210</v>
      </c>
      <c r="J18" s="6">
        <f t="shared" si="1"/>
        <v>3.5</v>
      </c>
      <c r="K18">
        <f>C132</f>
        <v>637</v>
      </c>
      <c r="L18" s="33">
        <f t="shared" si="2"/>
        <v>0.33763250883392226</v>
      </c>
      <c r="M18" s="8">
        <f t="shared" si="0"/>
        <v>35</v>
      </c>
    </row>
    <row r="19" spans="1:13" x14ac:dyDescent="0.2">
      <c r="A19" s="26" t="s">
        <v>30</v>
      </c>
      <c r="B19" s="26" t="s">
        <v>31</v>
      </c>
      <c r="C19" s="26" t="s">
        <v>32</v>
      </c>
      <c r="D19" s="26" t="s">
        <v>33</v>
      </c>
      <c r="G19" t="s">
        <v>56</v>
      </c>
      <c r="H19" s="16">
        <v>10</v>
      </c>
      <c r="I19" s="34">
        <v>240</v>
      </c>
      <c r="J19" s="6">
        <f t="shared" si="1"/>
        <v>4</v>
      </c>
      <c r="K19">
        <f>C140</f>
        <v>658</v>
      </c>
      <c r="L19" s="33">
        <f t="shared" si="2"/>
        <v>0.34876325088339222</v>
      </c>
      <c r="M19" s="8">
        <f t="shared" si="0"/>
        <v>40</v>
      </c>
    </row>
    <row r="20" spans="1:13" x14ac:dyDescent="0.2">
      <c r="A20" s="26" t="s">
        <v>34</v>
      </c>
      <c r="B20" s="26" t="s">
        <v>34</v>
      </c>
      <c r="C20" s="26">
        <v>1970</v>
      </c>
      <c r="D20" s="26" t="s">
        <v>35</v>
      </c>
    </row>
    <row r="22" spans="1:13" x14ac:dyDescent="0.2">
      <c r="A22" s="26" t="s">
        <v>24</v>
      </c>
      <c r="B22" s="27">
        <v>44259</v>
      </c>
    </row>
    <row r="23" spans="1:13" x14ac:dyDescent="0.2">
      <c r="A23" s="26" t="s">
        <v>25</v>
      </c>
    </row>
    <row r="24" spans="1:13" x14ac:dyDescent="0.2">
      <c r="A24" s="26" t="s">
        <v>26</v>
      </c>
      <c r="B24" s="26" t="s">
        <v>27</v>
      </c>
    </row>
    <row r="25" spans="1:13" x14ac:dyDescent="0.2">
      <c r="A25" s="26" t="s">
        <v>28</v>
      </c>
      <c r="B25" s="26" t="s">
        <v>37</v>
      </c>
    </row>
    <row r="27" spans="1:13" x14ac:dyDescent="0.2">
      <c r="A27" s="26" t="s">
        <v>30</v>
      </c>
      <c r="B27" s="26" t="s">
        <v>31</v>
      </c>
      <c r="C27" s="26" t="s">
        <v>32</v>
      </c>
      <c r="D27" s="26" t="s">
        <v>33</v>
      </c>
    </row>
    <row r="28" spans="1:13" x14ac:dyDescent="0.2">
      <c r="A28" s="26" t="s">
        <v>34</v>
      </c>
      <c r="B28" s="26" t="s">
        <v>34</v>
      </c>
      <c r="C28" s="26">
        <v>1880</v>
      </c>
      <c r="D28" s="26" t="s">
        <v>35</v>
      </c>
    </row>
    <row r="30" spans="1:13" x14ac:dyDescent="0.2">
      <c r="A30" s="26" t="s">
        <v>24</v>
      </c>
      <c r="B30" s="27">
        <v>44259</v>
      </c>
    </row>
    <row r="31" spans="1:13" x14ac:dyDescent="0.2">
      <c r="A31" s="26" t="s">
        <v>25</v>
      </c>
    </row>
    <row r="32" spans="1:13" x14ac:dyDescent="0.2">
      <c r="A32" s="26" t="s">
        <v>26</v>
      </c>
      <c r="B32" s="26" t="s">
        <v>27</v>
      </c>
    </row>
    <row r="33" spans="1:4" x14ac:dyDescent="0.2">
      <c r="A33" s="26" t="s">
        <v>28</v>
      </c>
      <c r="B33" s="26" t="s">
        <v>38</v>
      </c>
    </row>
    <row r="35" spans="1:4" x14ac:dyDescent="0.2">
      <c r="A35" s="26" t="s">
        <v>30</v>
      </c>
      <c r="B35" s="26" t="s">
        <v>31</v>
      </c>
      <c r="C35" s="26" t="s">
        <v>32</v>
      </c>
      <c r="D35" s="26" t="s">
        <v>33</v>
      </c>
    </row>
    <row r="36" spans="1:4" x14ac:dyDescent="0.2">
      <c r="A36" s="26" t="s">
        <v>34</v>
      </c>
      <c r="B36" s="26" t="s">
        <v>34</v>
      </c>
      <c r="C36" s="26">
        <v>1790</v>
      </c>
      <c r="D36" s="26" t="s">
        <v>35</v>
      </c>
    </row>
    <row r="38" spans="1:4" x14ac:dyDescent="0.2">
      <c r="A38" s="26" t="s">
        <v>24</v>
      </c>
      <c r="B38" s="27">
        <v>44259</v>
      </c>
    </row>
    <row r="39" spans="1:4" x14ac:dyDescent="0.2">
      <c r="A39" s="26" t="s">
        <v>25</v>
      </c>
    </row>
    <row r="40" spans="1:4" x14ac:dyDescent="0.2">
      <c r="A40" s="26" t="s">
        <v>26</v>
      </c>
      <c r="B40" s="26" t="s">
        <v>27</v>
      </c>
    </row>
    <row r="41" spans="1:4" x14ac:dyDescent="0.2">
      <c r="A41" s="26" t="s">
        <v>28</v>
      </c>
      <c r="B41" s="26" t="s">
        <v>39</v>
      </c>
    </row>
    <row r="43" spans="1:4" x14ac:dyDescent="0.2">
      <c r="A43" s="26" t="s">
        <v>30</v>
      </c>
      <c r="B43" s="26" t="s">
        <v>31</v>
      </c>
      <c r="C43" s="26" t="s">
        <v>32</v>
      </c>
      <c r="D43" s="26" t="s">
        <v>33</v>
      </c>
    </row>
    <row r="44" spans="1:4" x14ac:dyDescent="0.2">
      <c r="A44" s="26" t="s">
        <v>34</v>
      </c>
      <c r="B44" s="26" t="s">
        <v>34</v>
      </c>
      <c r="C44" s="26">
        <v>872</v>
      </c>
      <c r="D44" s="26" t="s">
        <v>35</v>
      </c>
    </row>
    <row r="46" spans="1:4" x14ac:dyDescent="0.2">
      <c r="A46" s="26" t="s">
        <v>24</v>
      </c>
      <c r="B46" s="27">
        <v>44259</v>
      </c>
    </row>
    <row r="47" spans="1:4" x14ac:dyDescent="0.2">
      <c r="A47" s="26" t="s">
        <v>25</v>
      </c>
    </row>
    <row r="48" spans="1:4" x14ac:dyDescent="0.2">
      <c r="A48" s="26" t="s">
        <v>26</v>
      </c>
      <c r="B48" s="26" t="s">
        <v>27</v>
      </c>
    </row>
    <row r="49" spans="1:4" x14ac:dyDescent="0.2">
      <c r="A49" s="26" t="s">
        <v>28</v>
      </c>
      <c r="B49" s="26" t="s">
        <v>40</v>
      </c>
    </row>
    <row r="51" spans="1:4" x14ac:dyDescent="0.2">
      <c r="A51" s="26" t="s">
        <v>30</v>
      </c>
      <c r="B51" s="26" t="s">
        <v>31</v>
      </c>
      <c r="C51" s="26" t="s">
        <v>32</v>
      </c>
      <c r="D51" s="26" t="s">
        <v>33</v>
      </c>
    </row>
    <row r="52" spans="1:4" x14ac:dyDescent="0.2">
      <c r="A52" s="26" t="s">
        <v>34</v>
      </c>
      <c r="B52" s="26" t="s">
        <v>34</v>
      </c>
      <c r="C52" s="26">
        <v>604</v>
      </c>
      <c r="D52" s="26" t="s">
        <v>35</v>
      </c>
    </row>
    <row r="54" spans="1:4" x14ac:dyDescent="0.2">
      <c r="A54" s="26" t="s">
        <v>24</v>
      </c>
      <c r="B54" s="27">
        <v>44259</v>
      </c>
    </row>
    <row r="55" spans="1:4" x14ac:dyDescent="0.2">
      <c r="A55" s="26" t="s">
        <v>25</v>
      </c>
    </row>
    <row r="56" spans="1:4" x14ac:dyDescent="0.2">
      <c r="A56" s="26" t="s">
        <v>26</v>
      </c>
      <c r="B56" s="26" t="s">
        <v>27</v>
      </c>
    </row>
    <row r="57" spans="1:4" x14ac:dyDescent="0.2">
      <c r="A57" s="26" t="s">
        <v>28</v>
      </c>
      <c r="B57" s="26" t="s">
        <v>41</v>
      </c>
    </row>
    <row r="59" spans="1:4" x14ac:dyDescent="0.2">
      <c r="A59" s="26" t="s">
        <v>30</v>
      </c>
      <c r="B59" s="26" t="s">
        <v>31</v>
      </c>
      <c r="C59" s="26" t="s">
        <v>32</v>
      </c>
      <c r="D59" s="26" t="s">
        <v>33</v>
      </c>
    </row>
    <row r="60" spans="1:4" x14ac:dyDescent="0.2">
      <c r="A60" s="26" t="s">
        <v>34</v>
      </c>
      <c r="B60" s="26" t="s">
        <v>34</v>
      </c>
      <c r="C60" s="26">
        <v>551</v>
      </c>
      <c r="D60" s="26" t="s">
        <v>35</v>
      </c>
    </row>
    <row r="62" spans="1:4" x14ac:dyDescent="0.2">
      <c r="A62" s="26" t="s">
        <v>24</v>
      </c>
      <c r="B62" s="27">
        <v>44259</v>
      </c>
    </row>
    <row r="63" spans="1:4" x14ac:dyDescent="0.2">
      <c r="A63" s="26" t="s">
        <v>25</v>
      </c>
    </row>
    <row r="64" spans="1:4" x14ac:dyDescent="0.2">
      <c r="A64" s="26" t="s">
        <v>26</v>
      </c>
      <c r="B64" s="26" t="s">
        <v>27</v>
      </c>
    </row>
    <row r="65" spans="1:4" x14ac:dyDescent="0.2">
      <c r="A65" s="26" t="s">
        <v>28</v>
      </c>
      <c r="B65" s="26" t="s">
        <v>42</v>
      </c>
    </row>
    <row r="67" spans="1:4" x14ac:dyDescent="0.2">
      <c r="A67" s="26" t="s">
        <v>30</v>
      </c>
      <c r="B67" s="26" t="s">
        <v>31</v>
      </c>
      <c r="C67" s="26" t="s">
        <v>32</v>
      </c>
      <c r="D67" s="26" t="s">
        <v>33</v>
      </c>
    </row>
    <row r="68" spans="1:4" x14ac:dyDescent="0.2">
      <c r="A68" s="26" t="s">
        <v>34</v>
      </c>
      <c r="B68" s="26" t="s">
        <v>34</v>
      </c>
      <c r="C68" s="26">
        <v>566</v>
      </c>
      <c r="D68" s="26" t="s">
        <v>35</v>
      </c>
    </row>
    <row r="70" spans="1:4" x14ac:dyDescent="0.2">
      <c r="A70" s="26" t="s">
        <v>24</v>
      </c>
      <c r="B70" s="27">
        <v>44259</v>
      </c>
    </row>
    <row r="71" spans="1:4" x14ac:dyDescent="0.2">
      <c r="A71" s="26" t="s">
        <v>25</v>
      </c>
    </row>
    <row r="72" spans="1:4" x14ac:dyDescent="0.2">
      <c r="A72" s="26" t="s">
        <v>26</v>
      </c>
      <c r="B72" s="26" t="s">
        <v>27</v>
      </c>
    </row>
    <row r="73" spans="1:4" x14ac:dyDescent="0.2">
      <c r="A73" s="26" t="s">
        <v>28</v>
      </c>
      <c r="B73" s="26" t="s">
        <v>43</v>
      </c>
    </row>
    <row r="75" spans="1:4" x14ac:dyDescent="0.2">
      <c r="A75" s="26" t="s">
        <v>30</v>
      </c>
      <c r="B75" s="26" t="s">
        <v>31</v>
      </c>
      <c r="C75" s="26" t="s">
        <v>32</v>
      </c>
      <c r="D75" s="26" t="s">
        <v>33</v>
      </c>
    </row>
    <row r="76" spans="1:4" x14ac:dyDescent="0.2">
      <c r="A76" s="26" t="s">
        <v>34</v>
      </c>
      <c r="B76" s="26" t="s">
        <v>34</v>
      </c>
      <c r="C76" s="26">
        <v>587</v>
      </c>
      <c r="D76" s="26" t="s">
        <v>35</v>
      </c>
    </row>
    <row r="78" spans="1:4" x14ac:dyDescent="0.2">
      <c r="A78" s="26" t="s">
        <v>24</v>
      </c>
      <c r="B78" s="27">
        <v>44259</v>
      </c>
    </row>
    <row r="79" spans="1:4" x14ac:dyDescent="0.2">
      <c r="A79" s="26" t="s">
        <v>25</v>
      </c>
    </row>
    <row r="80" spans="1:4" x14ac:dyDescent="0.2">
      <c r="A80" s="26" t="s">
        <v>26</v>
      </c>
      <c r="B80" s="26" t="s">
        <v>27</v>
      </c>
    </row>
    <row r="81" spans="1:4" x14ac:dyDescent="0.2">
      <c r="A81" s="26" t="s">
        <v>28</v>
      </c>
      <c r="B81" s="26" t="s">
        <v>44</v>
      </c>
    </row>
    <row r="83" spans="1:4" x14ac:dyDescent="0.2">
      <c r="A83" s="26" t="s">
        <v>30</v>
      </c>
      <c r="B83" s="26" t="s">
        <v>31</v>
      </c>
      <c r="C83" s="26" t="s">
        <v>32</v>
      </c>
      <c r="D83" s="26" t="s">
        <v>33</v>
      </c>
    </row>
    <row r="84" spans="1:4" x14ac:dyDescent="0.2">
      <c r="A84" s="26" t="s">
        <v>34</v>
      </c>
      <c r="B84" s="26" t="s">
        <v>34</v>
      </c>
      <c r="C84" s="26">
        <v>590</v>
      </c>
      <c r="D84" s="26" t="s">
        <v>35</v>
      </c>
    </row>
    <row r="86" spans="1:4" x14ac:dyDescent="0.2">
      <c r="A86" s="26" t="s">
        <v>24</v>
      </c>
      <c r="B86" s="27">
        <v>44259</v>
      </c>
    </row>
    <row r="87" spans="1:4" x14ac:dyDescent="0.2">
      <c r="A87" s="26" t="s">
        <v>25</v>
      </c>
    </row>
    <row r="88" spans="1:4" x14ac:dyDescent="0.2">
      <c r="A88" s="26" t="s">
        <v>26</v>
      </c>
      <c r="B88" s="26" t="s">
        <v>27</v>
      </c>
    </row>
    <row r="89" spans="1:4" x14ac:dyDescent="0.2">
      <c r="A89" s="26" t="s">
        <v>28</v>
      </c>
      <c r="B89" s="26" t="s">
        <v>45</v>
      </c>
    </row>
    <row r="91" spans="1:4" x14ac:dyDescent="0.2">
      <c r="A91" s="26" t="s">
        <v>30</v>
      </c>
      <c r="B91" s="26" t="s">
        <v>31</v>
      </c>
      <c r="C91" s="26" t="s">
        <v>32</v>
      </c>
      <c r="D91" s="26" t="s">
        <v>33</v>
      </c>
    </row>
    <row r="92" spans="1:4" x14ac:dyDescent="0.2">
      <c r="A92" s="26" t="s">
        <v>34</v>
      </c>
      <c r="B92" s="26" t="s">
        <v>34</v>
      </c>
      <c r="C92" s="26">
        <v>593</v>
      </c>
      <c r="D92" s="26" t="s">
        <v>35</v>
      </c>
    </row>
    <row r="94" spans="1:4" x14ac:dyDescent="0.2">
      <c r="A94" s="26" t="s">
        <v>24</v>
      </c>
      <c r="B94" s="27">
        <v>44259</v>
      </c>
    </row>
    <row r="95" spans="1:4" x14ac:dyDescent="0.2">
      <c r="A95" s="26" t="s">
        <v>25</v>
      </c>
    </row>
    <row r="96" spans="1:4" x14ac:dyDescent="0.2">
      <c r="A96" s="26" t="s">
        <v>26</v>
      </c>
      <c r="B96" s="26" t="s">
        <v>27</v>
      </c>
    </row>
    <row r="97" spans="1:4" x14ac:dyDescent="0.2">
      <c r="A97" s="26" t="s">
        <v>28</v>
      </c>
      <c r="B97" s="26" t="s">
        <v>46</v>
      </c>
    </row>
    <row r="99" spans="1:4" x14ac:dyDescent="0.2">
      <c r="A99" s="26" t="s">
        <v>30</v>
      </c>
      <c r="B99" s="26" t="s">
        <v>31</v>
      </c>
      <c r="C99" s="26" t="s">
        <v>32</v>
      </c>
      <c r="D99" s="26" t="s">
        <v>33</v>
      </c>
    </row>
    <row r="100" spans="1:4" x14ac:dyDescent="0.2">
      <c r="A100" s="26" t="s">
        <v>34</v>
      </c>
      <c r="B100" s="26" t="s">
        <v>34</v>
      </c>
      <c r="C100" s="26">
        <v>584</v>
      </c>
      <c r="D100" s="26" t="s">
        <v>35</v>
      </c>
    </row>
    <row r="102" spans="1:4" x14ac:dyDescent="0.2">
      <c r="A102" s="26" t="s">
        <v>24</v>
      </c>
      <c r="B102" s="27">
        <v>44259</v>
      </c>
    </row>
    <row r="103" spans="1:4" x14ac:dyDescent="0.2">
      <c r="A103" s="26" t="s">
        <v>25</v>
      </c>
    </row>
    <row r="104" spans="1:4" x14ac:dyDescent="0.2">
      <c r="A104" s="26" t="s">
        <v>26</v>
      </c>
      <c r="B104" s="26" t="s">
        <v>27</v>
      </c>
    </row>
    <row r="105" spans="1:4" x14ac:dyDescent="0.2">
      <c r="A105" s="26" t="s">
        <v>28</v>
      </c>
      <c r="B105" s="26" t="s">
        <v>47</v>
      </c>
    </row>
    <row r="107" spans="1:4" x14ac:dyDescent="0.2">
      <c r="A107" s="26" t="s">
        <v>30</v>
      </c>
      <c r="B107" s="26" t="s">
        <v>31</v>
      </c>
      <c r="C107" s="26" t="s">
        <v>32</v>
      </c>
      <c r="D107" s="26" t="s">
        <v>33</v>
      </c>
    </row>
    <row r="108" spans="1:4" x14ac:dyDescent="0.2">
      <c r="A108" s="26" t="s">
        <v>34</v>
      </c>
      <c r="B108" s="26" t="s">
        <v>34</v>
      </c>
      <c r="C108" s="26">
        <v>639</v>
      </c>
      <c r="D108" s="26" t="s">
        <v>35</v>
      </c>
    </row>
    <row r="110" spans="1:4" x14ac:dyDescent="0.2">
      <c r="A110" s="26" t="s">
        <v>24</v>
      </c>
      <c r="B110" s="27">
        <v>44259</v>
      </c>
    </row>
    <row r="111" spans="1:4" x14ac:dyDescent="0.2">
      <c r="A111" s="26" t="s">
        <v>25</v>
      </c>
    </row>
    <row r="112" spans="1:4" x14ac:dyDescent="0.2">
      <c r="A112" s="26" t="s">
        <v>26</v>
      </c>
      <c r="B112" s="26" t="s">
        <v>27</v>
      </c>
    </row>
    <row r="113" spans="1:4" x14ac:dyDescent="0.2">
      <c r="A113" s="26" t="s">
        <v>28</v>
      </c>
      <c r="B113" s="26" t="s">
        <v>48</v>
      </c>
    </row>
    <row r="115" spans="1:4" x14ac:dyDescent="0.2">
      <c r="A115" s="26" t="s">
        <v>30</v>
      </c>
      <c r="B115" s="26" t="s">
        <v>31</v>
      </c>
      <c r="C115" s="26" t="s">
        <v>32</v>
      </c>
      <c r="D115" s="26" t="s">
        <v>33</v>
      </c>
    </row>
    <row r="116" spans="1:4" x14ac:dyDescent="0.2">
      <c r="A116" s="26" t="s">
        <v>34</v>
      </c>
      <c r="B116" s="26" t="s">
        <v>34</v>
      </c>
      <c r="C116" s="26">
        <v>601</v>
      </c>
      <c r="D116" s="26" t="s">
        <v>35</v>
      </c>
    </row>
    <row r="118" spans="1:4" x14ac:dyDescent="0.2">
      <c r="A118" s="26" t="s">
        <v>24</v>
      </c>
      <c r="B118" s="27">
        <v>44259</v>
      </c>
    </row>
    <row r="119" spans="1:4" x14ac:dyDescent="0.2">
      <c r="A119" s="26" t="s">
        <v>25</v>
      </c>
    </row>
    <row r="120" spans="1:4" x14ac:dyDescent="0.2">
      <c r="A120" s="26" t="s">
        <v>26</v>
      </c>
      <c r="B120" s="26" t="s">
        <v>27</v>
      </c>
    </row>
    <row r="121" spans="1:4" x14ac:dyDescent="0.2">
      <c r="A121" s="26" t="s">
        <v>28</v>
      </c>
      <c r="B121" s="26" t="s">
        <v>49</v>
      </c>
    </row>
    <row r="123" spans="1:4" x14ac:dyDescent="0.2">
      <c r="A123" s="26" t="s">
        <v>30</v>
      </c>
      <c r="B123" s="26" t="s">
        <v>31</v>
      </c>
      <c r="C123" s="26" t="s">
        <v>32</v>
      </c>
      <c r="D123" s="26" t="s">
        <v>33</v>
      </c>
    </row>
    <row r="124" spans="1:4" x14ac:dyDescent="0.2">
      <c r="A124" s="26" t="s">
        <v>34</v>
      </c>
      <c r="B124" s="26" t="s">
        <v>34</v>
      </c>
      <c r="C124" s="26">
        <v>642</v>
      </c>
      <c r="D124" s="26" t="s">
        <v>35</v>
      </c>
    </row>
    <row r="126" spans="1:4" x14ac:dyDescent="0.2">
      <c r="A126" s="26" t="s">
        <v>24</v>
      </c>
      <c r="B126" s="27">
        <v>44259</v>
      </c>
    </row>
    <row r="127" spans="1:4" x14ac:dyDescent="0.2">
      <c r="A127" s="26" t="s">
        <v>25</v>
      </c>
    </row>
    <row r="128" spans="1:4" x14ac:dyDescent="0.2">
      <c r="A128" s="26" t="s">
        <v>26</v>
      </c>
      <c r="B128" s="26" t="s">
        <v>27</v>
      </c>
    </row>
    <row r="129" spans="1:4" x14ac:dyDescent="0.2">
      <c r="A129" s="26" t="s">
        <v>28</v>
      </c>
      <c r="B129" s="26" t="s">
        <v>50</v>
      </c>
    </row>
    <row r="131" spans="1:4" x14ac:dyDescent="0.2">
      <c r="A131" s="26" t="s">
        <v>30</v>
      </c>
      <c r="B131" s="26" t="s">
        <v>31</v>
      </c>
      <c r="C131" s="26" t="s">
        <v>32</v>
      </c>
      <c r="D131" s="26" t="s">
        <v>33</v>
      </c>
    </row>
    <row r="132" spans="1:4" x14ac:dyDescent="0.2">
      <c r="A132" s="26" t="s">
        <v>34</v>
      </c>
      <c r="B132" s="26" t="s">
        <v>34</v>
      </c>
      <c r="C132" s="26">
        <v>637</v>
      </c>
      <c r="D132" s="26" t="s">
        <v>35</v>
      </c>
    </row>
    <row r="134" spans="1:4" x14ac:dyDescent="0.2">
      <c r="A134" s="26" t="s">
        <v>24</v>
      </c>
      <c r="B134" s="27">
        <v>44259</v>
      </c>
    </row>
    <row r="135" spans="1:4" x14ac:dyDescent="0.2">
      <c r="A135" s="26" t="s">
        <v>25</v>
      </c>
    </row>
    <row r="136" spans="1:4" x14ac:dyDescent="0.2">
      <c r="A136" s="26" t="s">
        <v>26</v>
      </c>
      <c r="B136" s="26" t="s">
        <v>27</v>
      </c>
    </row>
    <row r="137" spans="1:4" x14ac:dyDescent="0.2">
      <c r="A137" s="26" t="s">
        <v>28</v>
      </c>
      <c r="B137" s="26" t="s">
        <v>51</v>
      </c>
    </row>
    <row r="139" spans="1:4" x14ac:dyDescent="0.2">
      <c r="A139" s="26" t="s">
        <v>30</v>
      </c>
      <c r="B139" s="26" t="s">
        <v>31</v>
      </c>
      <c r="C139" s="26" t="s">
        <v>32</v>
      </c>
      <c r="D139" s="26" t="s">
        <v>33</v>
      </c>
    </row>
    <row r="140" spans="1:4" x14ac:dyDescent="0.2">
      <c r="A140" s="26" t="s">
        <v>34</v>
      </c>
      <c r="B140" s="26" t="s">
        <v>34</v>
      </c>
      <c r="C140" s="26">
        <v>658</v>
      </c>
      <c r="D140" s="26" t="s">
        <v>35</v>
      </c>
    </row>
  </sheetData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24"/>
  <sheetViews>
    <sheetView workbookViewId="0">
      <selection activeCell="K11" sqref="K11"/>
    </sheetView>
  </sheetViews>
  <sheetFormatPr baseColWidth="10" defaultColWidth="8.83203125" defaultRowHeight="15" x14ac:dyDescent="0.2"/>
  <cols>
    <col min="1" max="1" width="18.33203125" style="26" bestFit="1" customWidth="1"/>
    <col min="2" max="2" width="14" style="26" bestFit="1" customWidth="1"/>
    <col min="3" max="3" width="6.5" style="26" bestFit="1" customWidth="1"/>
    <col min="4" max="4" width="5.5" style="26" bestFit="1" customWidth="1"/>
  </cols>
  <sheetData>
    <row r="1" spans="1:13" x14ac:dyDescent="0.2">
      <c r="A1" s="26" t="s">
        <v>18</v>
      </c>
      <c r="B1" s="27">
        <v>44265</v>
      </c>
      <c r="G1" s="1"/>
      <c r="H1" s="1"/>
      <c r="I1" s="1"/>
      <c r="J1" s="1"/>
      <c r="K1" s="1" t="s">
        <v>52</v>
      </c>
      <c r="L1" s="6">
        <f>'Summary Exp. 2'!F15</f>
        <v>1886.6666666666667</v>
      </c>
    </row>
    <row r="2" spans="1:13" x14ac:dyDescent="0.2">
      <c r="A2" s="26" t="s">
        <v>19</v>
      </c>
      <c r="B2" s="26" t="s">
        <v>20</v>
      </c>
      <c r="G2" s="28" t="s">
        <v>53</v>
      </c>
      <c r="H2" s="28" t="s">
        <v>1</v>
      </c>
      <c r="I2" s="1" t="s">
        <v>54</v>
      </c>
      <c r="J2" s="1" t="s">
        <v>57</v>
      </c>
      <c r="K2" s="1" t="s">
        <v>12</v>
      </c>
      <c r="L2" s="1" t="s">
        <v>2</v>
      </c>
      <c r="M2" s="1" t="s">
        <v>196</v>
      </c>
    </row>
    <row r="3" spans="1:13" x14ac:dyDescent="0.2">
      <c r="A3" s="26" t="s">
        <v>21</v>
      </c>
      <c r="B3" s="26" t="s">
        <v>22</v>
      </c>
      <c r="G3" t="s">
        <v>55</v>
      </c>
      <c r="H3">
        <v>1</v>
      </c>
      <c r="I3">
        <v>0</v>
      </c>
      <c r="J3" s="8">
        <f>I3/60</f>
        <v>0</v>
      </c>
      <c r="K3">
        <f>C12</f>
        <v>1660</v>
      </c>
      <c r="L3" s="3">
        <f>K3/$L$1</f>
        <v>0.87985865724381618</v>
      </c>
      <c r="M3" s="8">
        <f>H3*I3/60</f>
        <v>0</v>
      </c>
    </row>
    <row r="4" spans="1:13" x14ac:dyDescent="0.2">
      <c r="A4" s="26" t="s">
        <v>23</v>
      </c>
      <c r="B4" s="26" t="s">
        <v>22</v>
      </c>
      <c r="G4" t="s">
        <v>55</v>
      </c>
      <c r="H4">
        <v>10</v>
      </c>
      <c r="I4">
        <v>60</v>
      </c>
      <c r="J4" s="8">
        <f>I4/60</f>
        <v>1</v>
      </c>
      <c r="K4">
        <f>C20</f>
        <v>1770</v>
      </c>
      <c r="L4" s="3">
        <f>K4/$L$1</f>
        <v>0.93816254416961131</v>
      </c>
      <c r="M4" s="8">
        <f t="shared" ref="M4:M18" si="0">H4*I4/60</f>
        <v>10</v>
      </c>
    </row>
    <row r="5" spans="1:13" x14ac:dyDescent="0.2">
      <c r="G5" t="s">
        <v>55</v>
      </c>
      <c r="H5">
        <v>10</v>
      </c>
      <c r="I5">
        <v>120</v>
      </c>
      <c r="J5" s="8">
        <f t="shared" ref="J5:J18" si="1">I5/60</f>
        <v>2</v>
      </c>
      <c r="K5">
        <f>C28</f>
        <v>1800</v>
      </c>
      <c r="L5" s="3">
        <f t="shared" ref="L5:L18" si="2">K5/$L$1</f>
        <v>0.95406360424028269</v>
      </c>
      <c r="M5" s="8">
        <f t="shared" si="0"/>
        <v>20</v>
      </c>
    </row>
    <row r="6" spans="1:13" x14ac:dyDescent="0.2">
      <c r="A6" s="26" t="s">
        <v>24</v>
      </c>
      <c r="B6" s="27">
        <v>44260</v>
      </c>
      <c r="G6" s="29" t="s">
        <v>56</v>
      </c>
      <c r="H6" s="29">
        <v>10</v>
      </c>
      <c r="I6" s="37">
        <v>0</v>
      </c>
      <c r="J6" s="31">
        <f t="shared" si="1"/>
        <v>0</v>
      </c>
      <c r="K6" s="29">
        <f>C36</f>
        <v>1840</v>
      </c>
      <c r="L6" s="30">
        <f t="shared" si="2"/>
        <v>0.97526501766784446</v>
      </c>
      <c r="M6" s="8">
        <f t="shared" si="0"/>
        <v>0</v>
      </c>
    </row>
    <row r="7" spans="1:13" x14ac:dyDescent="0.2">
      <c r="A7" s="26" t="s">
        <v>25</v>
      </c>
      <c r="G7" s="16" t="s">
        <v>56</v>
      </c>
      <c r="H7" s="16">
        <v>10</v>
      </c>
      <c r="I7" s="35">
        <v>5</v>
      </c>
      <c r="J7" s="32">
        <f t="shared" si="1"/>
        <v>8.3333333333333329E-2</v>
      </c>
      <c r="K7" s="16">
        <f>C44</f>
        <v>996</v>
      </c>
      <c r="L7" s="33">
        <f t="shared" si="2"/>
        <v>0.52791519434628975</v>
      </c>
      <c r="M7" s="8">
        <f>H7*I7/60</f>
        <v>0.83333333333333337</v>
      </c>
    </row>
    <row r="8" spans="1:13" x14ac:dyDescent="0.2">
      <c r="A8" s="26" t="s">
        <v>26</v>
      </c>
      <c r="B8" s="26" t="s">
        <v>27</v>
      </c>
      <c r="G8" t="s">
        <v>56</v>
      </c>
      <c r="H8" s="16">
        <v>10</v>
      </c>
      <c r="I8" s="36">
        <v>10</v>
      </c>
      <c r="J8" s="6">
        <f t="shared" si="1"/>
        <v>0.16666666666666666</v>
      </c>
      <c r="K8">
        <f>C52</f>
        <v>677</v>
      </c>
      <c r="L8" s="33">
        <f t="shared" si="2"/>
        <v>0.35883392226148408</v>
      </c>
      <c r="M8" s="8">
        <f t="shared" si="0"/>
        <v>1.6666666666666667</v>
      </c>
    </row>
    <row r="9" spans="1:13" x14ac:dyDescent="0.2">
      <c r="A9" s="26" t="s">
        <v>28</v>
      </c>
      <c r="B9" s="26" t="s">
        <v>58</v>
      </c>
      <c r="G9" t="s">
        <v>56</v>
      </c>
      <c r="H9" s="16">
        <v>10</v>
      </c>
      <c r="I9" s="34">
        <v>15</v>
      </c>
      <c r="J9" s="6">
        <f t="shared" si="1"/>
        <v>0.25</v>
      </c>
      <c r="K9">
        <f>C60</f>
        <v>666</v>
      </c>
      <c r="L9" s="33">
        <f t="shared" si="2"/>
        <v>0.35300353356890457</v>
      </c>
      <c r="M9" s="8">
        <f t="shared" si="0"/>
        <v>2.5</v>
      </c>
    </row>
    <row r="10" spans="1:13" x14ac:dyDescent="0.2">
      <c r="G10" t="s">
        <v>56</v>
      </c>
      <c r="H10" s="16">
        <v>10</v>
      </c>
      <c r="I10" s="35">
        <v>20</v>
      </c>
      <c r="J10" s="6">
        <f t="shared" si="1"/>
        <v>0.33333333333333331</v>
      </c>
      <c r="K10">
        <f>C68</f>
        <v>677</v>
      </c>
      <c r="L10" s="33">
        <f t="shared" si="2"/>
        <v>0.35883392226148408</v>
      </c>
      <c r="M10" s="8">
        <f t="shared" si="0"/>
        <v>3.3333333333333335</v>
      </c>
    </row>
    <row r="11" spans="1:13" x14ac:dyDescent="0.2">
      <c r="A11" s="26" t="s">
        <v>30</v>
      </c>
      <c r="B11" s="26" t="s">
        <v>31</v>
      </c>
      <c r="C11" s="26" t="s">
        <v>32</v>
      </c>
      <c r="D11" s="26" t="s">
        <v>33</v>
      </c>
      <c r="G11" t="s">
        <v>56</v>
      </c>
      <c r="H11" s="16">
        <v>10</v>
      </c>
      <c r="I11" s="36">
        <v>25</v>
      </c>
      <c r="J11" s="6">
        <f t="shared" si="1"/>
        <v>0.41666666666666669</v>
      </c>
      <c r="K11">
        <f>C76</f>
        <v>694</v>
      </c>
      <c r="L11" s="51">
        <f t="shared" si="2"/>
        <v>0.36784452296819786</v>
      </c>
      <c r="M11" s="8">
        <f t="shared" si="0"/>
        <v>4.166666666666667</v>
      </c>
    </row>
    <row r="12" spans="1:13" x14ac:dyDescent="0.2">
      <c r="A12" s="26" t="s">
        <v>34</v>
      </c>
      <c r="B12" s="26" t="s">
        <v>34</v>
      </c>
      <c r="C12" s="26">
        <v>1660</v>
      </c>
      <c r="D12" s="26" t="s">
        <v>35</v>
      </c>
      <c r="G12" t="s">
        <v>56</v>
      </c>
      <c r="H12" s="16">
        <v>10</v>
      </c>
      <c r="I12" s="34">
        <v>30</v>
      </c>
      <c r="J12" s="6">
        <f t="shared" si="1"/>
        <v>0.5</v>
      </c>
      <c r="K12">
        <f>C84</f>
        <v>689</v>
      </c>
      <c r="L12" s="33">
        <f t="shared" si="2"/>
        <v>0.36519434628975261</v>
      </c>
      <c r="M12" s="8">
        <f t="shared" si="0"/>
        <v>5</v>
      </c>
    </row>
    <row r="13" spans="1:13" x14ac:dyDescent="0.2">
      <c r="G13" t="s">
        <v>56</v>
      </c>
      <c r="H13" s="16">
        <v>10</v>
      </c>
      <c r="I13" s="34">
        <v>60</v>
      </c>
      <c r="J13" s="6">
        <f t="shared" si="1"/>
        <v>1</v>
      </c>
      <c r="K13">
        <f>C92</f>
        <v>757</v>
      </c>
      <c r="L13" s="33">
        <f t="shared" si="2"/>
        <v>0.40123674911660778</v>
      </c>
      <c r="M13" s="8">
        <f t="shared" si="0"/>
        <v>10</v>
      </c>
    </row>
    <row r="14" spans="1:13" x14ac:dyDescent="0.2">
      <c r="A14" s="26" t="s">
        <v>24</v>
      </c>
      <c r="B14" s="27">
        <v>44260</v>
      </c>
      <c r="G14" t="s">
        <v>56</v>
      </c>
      <c r="H14" s="16">
        <v>10</v>
      </c>
      <c r="I14" s="35">
        <v>90</v>
      </c>
      <c r="J14" s="6">
        <f t="shared" si="1"/>
        <v>1.5</v>
      </c>
      <c r="K14">
        <f>C100</f>
        <v>722</v>
      </c>
      <c r="L14" s="33">
        <f t="shared" si="2"/>
        <v>0.38268551236749115</v>
      </c>
      <c r="M14" s="8">
        <f t="shared" si="0"/>
        <v>15</v>
      </c>
    </row>
    <row r="15" spans="1:13" x14ac:dyDescent="0.2">
      <c r="A15" s="26" t="s">
        <v>25</v>
      </c>
      <c r="G15" t="s">
        <v>56</v>
      </c>
      <c r="H15" s="16">
        <v>10</v>
      </c>
      <c r="I15" s="34">
        <v>120</v>
      </c>
      <c r="J15" s="6">
        <f t="shared" si="1"/>
        <v>2</v>
      </c>
      <c r="K15">
        <f>C108</f>
        <v>723</v>
      </c>
      <c r="L15" s="33">
        <f t="shared" si="2"/>
        <v>0.38321554770318017</v>
      </c>
      <c r="M15" s="8">
        <f t="shared" si="0"/>
        <v>20</v>
      </c>
    </row>
    <row r="16" spans="1:13" x14ac:dyDescent="0.2">
      <c r="A16" s="26" t="s">
        <v>26</v>
      </c>
      <c r="B16" s="26" t="s">
        <v>27</v>
      </c>
      <c r="G16" t="s">
        <v>56</v>
      </c>
      <c r="H16" s="16">
        <v>10</v>
      </c>
      <c r="I16" s="34">
        <v>150</v>
      </c>
      <c r="J16" s="6">
        <f t="shared" si="1"/>
        <v>2.5</v>
      </c>
      <c r="K16">
        <f>C116</f>
        <v>714</v>
      </c>
      <c r="L16" s="33">
        <f t="shared" si="2"/>
        <v>0.3784452296819788</v>
      </c>
      <c r="M16" s="8">
        <f t="shared" si="0"/>
        <v>25</v>
      </c>
    </row>
    <row r="17" spans="1:13" x14ac:dyDescent="0.2">
      <c r="A17" s="26" t="s">
        <v>28</v>
      </c>
      <c r="B17" s="26" t="s">
        <v>59</v>
      </c>
      <c r="G17" t="s">
        <v>56</v>
      </c>
      <c r="H17" s="16">
        <v>10</v>
      </c>
      <c r="I17" s="35">
        <v>180</v>
      </c>
      <c r="J17" s="6">
        <f t="shared" si="1"/>
        <v>3</v>
      </c>
      <c r="K17">
        <f>C124</f>
        <v>715</v>
      </c>
      <c r="L17" s="33">
        <f t="shared" si="2"/>
        <v>0.37897526501766782</v>
      </c>
      <c r="M17" s="8">
        <f t="shared" si="0"/>
        <v>30</v>
      </c>
    </row>
    <row r="18" spans="1:13" x14ac:dyDescent="0.2">
      <c r="G18" t="s">
        <v>56</v>
      </c>
      <c r="H18" s="16">
        <v>10</v>
      </c>
      <c r="I18" s="34">
        <v>210</v>
      </c>
      <c r="J18" s="6">
        <f t="shared" si="1"/>
        <v>3.5</v>
      </c>
      <c r="K18">
        <f>'8 mLh'!C12</f>
        <v>768</v>
      </c>
      <c r="L18" s="33">
        <f t="shared" si="2"/>
        <v>0.40706713780918724</v>
      </c>
      <c r="M18" s="8">
        <f t="shared" si="0"/>
        <v>35</v>
      </c>
    </row>
    <row r="19" spans="1:13" x14ac:dyDescent="0.2">
      <c r="A19" s="26" t="s">
        <v>30</v>
      </c>
      <c r="B19" s="26" t="s">
        <v>31</v>
      </c>
      <c r="C19" s="26" t="s">
        <v>32</v>
      </c>
      <c r="D19" s="26" t="s">
        <v>33</v>
      </c>
      <c r="H19" s="16"/>
      <c r="I19" s="34"/>
      <c r="J19" s="6"/>
      <c r="L19" s="33"/>
    </row>
    <row r="20" spans="1:13" x14ac:dyDescent="0.2">
      <c r="A20" s="26" t="s">
        <v>34</v>
      </c>
      <c r="B20" s="26" t="s">
        <v>34</v>
      </c>
      <c r="C20" s="26">
        <v>1770</v>
      </c>
      <c r="D20" s="26" t="s">
        <v>35</v>
      </c>
    </row>
    <row r="22" spans="1:13" x14ac:dyDescent="0.2">
      <c r="A22" s="26" t="s">
        <v>24</v>
      </c>
      <c r="B22" s="27">
        <v>44260</v>
      </c>
    </row>
    <row r="23" spans="1:13" x14ac:dyDescent="0.2">
      <c r="A23" s="26" t="s">
        <v>25</v>
      </c>
    </row>
    <row r="24" spans="1:13" x14ac:dyDescent="0.2">
      <c r="A24" s="26" t="s">
        <v>26</v>
      </c>
      <c r="B24" s="26" t="s">
        <v>27</v>
      </c>
    </row>
    <row r="25" spans="1:13" x14ac:dyDescent="0.2">
      <c r="A25" s="26" t="s">
        <v>28</v>
      </c>
      <c r="B25" s="26" t="s">
        <v>60</v>
      </c>
    </row>
    <row r="27" spans="1:13" x14ac:dyDescent="0.2">
      <c r="A27" s="26" t="s">
        <v>30</v>
      </c>
      <c r="B27" s="26" t="s">
        <v>31</v>
      </c>
      <c r="C27" s="26" t="s">
        <v>32</v>
      </c>
      <c r="D27" s="26" t="s">
        <v>33</v>
      </c>
    </row>
    <row r="28" spans="1:13" x14ac:dyDescent="0.2">
      <c r="A28" s="26" t="s">
        <v>34</v>
      </c>
      <c r="B28" s="26" t="s">
        <v>34</v>
      </c>
      <c r="C28" s="26">
        <v>1800</v>
      </c>
      <c r="D28" s="26" t="s">
        <v>35</v>
      </c>
    </row>
    <row r="30" spans="1:13" x14ac:dyDescent="0.2">
      <c r="A30" s="26" t="s">
        <v>24</v>
      </c>
      <c r="B30" s="27">
        <v>44260</v>
      </c>
    </row>
    <row r="31" spans="1:13" x14ac:dyDescent="0.2">
      <c r="A31" s="26" t="s">
        <v>25</v>
      </c>
    </row>
    <row r="32" spans="1:13" x14ac:dyDescent="0.2">
      <c r="A32" s="26" t="s">
        <v>26</v>
      </c>
      <c r="B32" s="26" t="s">
        <v>27</v>
      </c>
    </row>
    <row r="33" spans="1:4" x14ac:dyDescent="0.2">
      <c r="A33" s="26" t="s">
        <v>28</v>
      </c>
      <c r="B33" s="26" t="s">
        <v>61</v>
      </c>
    </row>
    <row r="35" spans="1:4" x14ac:dyDescent="0.2">
      <c r="A35" s="26" t="s">
        <v>30</v>
      </c>
      <c r="B35" s="26" t="s">
        <v>31</v>
      </c>
      <c r="C35" s="26" t="s">
        <v>32</v>
      </c>
      <c r="D35" s="26" t="s">
        <v>33</v>
      </c>
    </row>
    <row r="36" spans="1:4" x14ac:dyDescent="0.2">
      <c r="A36" s="26" t="s">
        <v>34</v>
      </c>
      <c r="B36" s="26" t="s">
        <v>34</v>
      </c>
      <c r="C36" s="26">
        <v>1840</v>
      </c>
      <c r="D36" s="26" t="s">
        <v>35</v>
      </c>
    </row>
    <row r="38" spans="1:4" x14ac:dyDescent="0.2">
      <c r="A38" s="26" t="s">
        <v>24</v>
      </c>
      <c r="B38" s="27">
        <v>44260</v>
      </c>
    </row>
    <row r="39" spans="1:4" x14ac:dyDescent="0.2">
      <c r="A39" s="26" t="s">
        <v>25</v>
      </c>
    </row>
    <row r="40" spans="1:4" x14ac:dyDescent="0.2">
      <c r="A40" s="26" t="s">
        <v>26</v>
      </c>
      <c r="B40" s="26" t="s">
        <v>27</v>
      </c>
    </row>
    <row r="41" spans="1:4" x14ac:dyDescent="0.2">
      <c r="A41" s="26" t="s">
        <v>28</v>
      </c>
      <c r="B41" s="26" t="s">
        <v>62</v>
      </c>
    </row>
    <row r="43" spans="1:4" x14ac:dyDescent="0.2">
      <c r="A43" s="26" t="s">
        <v>30</v>
      </c>
      <c r="B43" s="26" t="s">
        <v>31</v>
      </c>
      <c r="C43" s="26" t="s">
        <v>32</v>
      </c>
      <c r="D43" s="26" t="s">
        <v>33</v>
      </c>
    </row>
    <row r="44" spans="1:4" x14ac:dyDescent="0.2">
      <c r="A44" s="26" t="s">
        <v>34</v>
      </c>
      <c r="B44" s="26" t="s">
        <v>34</v>
      </c>
      <c r="C44" s="26">
        <v>996</v>
      </c>
      <c r="D44" s="26" t="s">
        <v>35</v>
      </c>
    </row>
    <row r="46" spans="1:4" x14ac:dyDescent="0.2">
      <c r="A46" s="26" t="s">
        <v>24</v>
      </c>
      <c r="B46" s="27">
        <v>44260</v>
      </c>
    </row>
    <row r="47" spans="1:4" x14ac:dyDescent="0.2">
      <c r="A47" s="26" t="s">
        <v>25</v>
      </c>
    </row>
    <row r="48" spans="1:4" x14ac:dyDescent="0.2">
      <c r="A48" s="26" t="s">
        <v>26</v>
      </c>
      <c r="B48" s="26" t="s">
        <v>27</v>
      </c>
    </row>
    <row r="49" spans="1:4" x14ac:dyDescent="0.2">
      <c r="A49" s="26" t="s">
        <v>28</v>
      </c>
      <c r="B49" s="26" t="s">
        <v>63</v>
      </c>
    </row>
    <row r="51" spans="1:4" x14ac:dyDescent="0.2">
      <c r="A51" s="26" t="s">
        <v>30</v>
      </c>
      <c r="B51" s="26" t="s">
        <v>31</v>
      </c>
      <c r="C51" s="26" t="s">
        <v>32</v>
      </c>
      <c r="D51" s="26" t="s">
        <v>33</v>
      </c>
    </row>
    <row r="52" spans="1:4" x14ac:dyDescent="0.2">
      <c r="A52" s="26" t="s">
        <v>34</v>
      </c>
      <c r="B52" s="26" t="s">
        <v>34</v>
      </c>
      <c r="C52" s="26">
        <v>677</v>
      </c>
      <c r="D52" s="26" t="s">
        <v>35</v>
      </c>
    </row>
    <row r="54" spans="1:4" x14ac:dyDescent="0.2">
      <c r="A54" s="26" t="s">
        <v>24</v>
      </c>
      <c r="B54" s="27">
        <v>44260</v>
      </c>
    </row>
    <row r="55" spans="1:4" x14ac:dyDescent="0.2">
      <c r="A55" s="26" t="s">
        <v>25</v>
      </c>
    </row>
    <row r="56" spans="1:4" x14ac:dyDescent="0.2">
      <c r="A56" s="26" t="s">
        <v>26</v>
      </c>
      <c r="B56" s="26" t="s">
        <v>27</v>
      </c>
    </row>
    <row r="57" spans="1:4" x14ac:dyDescent="0.2">
      <c r="A57" s="26" t="s">
        <v>28</v>
      </c>
      <c r="B57" s="26" t="s">
        <v>64</v>
      </c>
    </row>
    <row r="59" spans="1:4" x14ac:dyDescent="0.2">
      <c r="A59" s="26" t="s">
        <v>30</v>
      </c>
      <c r="B59" s="26" t="s">
        <v>31</v>
      </c>
      <c r="C59" s="26" t="s">
        <v>32</v>
      </c>
      <c r="D59" s="26" t="s">
        <v>33</v>
      </c>
    </row>
    <row r="60" spans="1:4" x14ac:dyDescent="0.2">
      <c r="A60" s="26" t="s">
        <v>34</v>
      </c>
      <c r="B60" s="26" t="s">
        <v>34</v>
      </c>
      <c r="C60" s="26">
        <v>666</v>
      </c>
      <c r="D60" s="26" t="s">
        <v>35</v>
      </c>
    </row>
    <row r="62" spans="1:4" x14ac:dyDescent="0.2">
      <c r="A62" s="26" t="s">
        <v>24</v>
      </c>
      <c r="B62" s="27">
        <v>44260</v>
      </c>
    </row>
    <row r="63" spans="1:4" x14ac:dyDescent="0.2">
      <c r="A63" s="26" t="s">
        <v>25</v>
      </c>
    </row>
    <row r="64" spans="1:4" x14ac:dyDescent="0.2">
      <c r="A64" s="26" t="s">
        <v>26</v>
      </c>
      <c r="B64" s="26" t="s">
        <v>27</v>
      </c>
    </row>
    <row r="65" spans="1:4" x14ac:dyDescent="0.2">
      <c r="A65" s="26" t="s">
        <v>28</v>
      </c>
      <c r="B65" s="26" t="s">
        <v>65</v>
      </c>
    </row>
    <row r="67" spans="1:4" x14ac:dyDescent="0.2">
      <c r="A67" s="26" t="s">
        <v>30</v>
      </c>
      <c r="B67" s="26" t="s">
        <v>31</v>
      </c>
      <c r="C67" s="26" t="s">
        <v>32</v>
      </c>
      <c r="D67" s="26" t="s">
        <v>33</v>
      </c>
    </row>
    <row r="68" spans="1:4" x14ac:dyDescent="0.2">
      <c r="A68" s="26" t="s">
        <v>34</v>
      </c>
      <c r="B68" s="26" t="s">
        <v>34</v>
      </c>
      <c r="C68" s="26">
        <v>677</v>
      </c>
      <c r="D68" s="26" t="s">
        <v>35</v>
      </c>
    </row>
    <row r="70" spans="1:4" x14ac:dyDescent="0.2">
      <c r="A70" s="26" t="s">
        <v>24</v>
      </c>
      <c r="B70" s="27">
        <v>44260</v>
      </c>
    </row>
    <row r="71" spans="1:4" x14ac:dyDescent="0.2">
      <c r="A71" s="26" t="s">
        <v>25</v>
      </c>
    </row>
    <row r="72" spans="1:4" x14ac:dyDescent="0.2">
      <c r="A72" s="26" t="s">
        <v>26</v>
      </c>
      <c r="B72" s="26" t="s">
        <v>27</v>
      </c>
    </row>
    <row r="73" spans="1:4" x14ac:dyDescent="0.2">
      <c r="A73" s="26" t="s">
        <v>28</v>
      </c>
      <c r="B73" s="26" t="s">
        <v>66</v>
      </c>
    </row>
    <row r="75" spans="1:4" x14ac:dyDescent="0.2">
      <c r="A75" s="26" t="s">
        <v>30</v>
      </c>
      <c r="B75" s="26" t="s">
        <v>31</v>
      </c>
      <c r="C75" s="26" t="s">
        <v>32</v>
      </c>
      <c r="D75" s="26" t="s">
        <v>33</v>
      </c>
    </row>
    <row r="76" spans="1:4" x14ac:dyDescent="0.2">
      <c r="A76" s="26" t="s">
        <v>34</v>
      </c>
      <c r="B76" s="26" t="s">
        <v>34</v>
      </c>
      <c r="C76" s="26">
        <v>694</v>
      </c>
      <c r="D76" s="26" t="s">
        <v>35</v>
      </c>
    </row>
    <row r="78" spans="1:4" x14ac:dyDescent="0.2">
      <c r="A78" s="26" t="s">
        <v>24</v>
      </c>
      <c r="B78" s="27">
        <v>44260</v>
      </c>
    </row>
    <row r="79" spans="1:4" x14ac:dyDescent="0.2">
      <c r="A79" s="26" t="s">
        <v>25</v>
      </c>
    </row>
    <row r="80" spans="1:4" x14ac:dyDescent="0.2">
      <c r="A80" s="26" t="s">
        <v>26</v>
      </c>
      <c r="B80" s="26" t="s">
        <v>27</v>
      </c>
    </row>
    <row r="81" spans="1:4" x14ac:dyDescent="0.2">
      <c r="A81" s="26" t="s">
        <v>28</v>
      </c>
      <c r="B81" s="26" t="s">
        <v>67</v>
      </c>
    </row>
    <row r="83" spans="1:4" x14ac:dyDescent="0.2">
      <c r="A83" s="26" t="s">
        <v>30</v>
      </c>
      <c r="B83" s="26" t="s">
        <v>31</v>
      </c>
      <c r="C83" s="26" t="s">
        <v>32</v>
      </c>
      <c r="D83" s="26" t="s">
        <v>33</v>
      </c>
    </row>
    <row r="84" spans="1:4" x14ac:dyDescent="0.2">
      <c r="A84" s="26" t="s">
        <v>34</v>
      </c>
      <c r="B84" s="26" t="s">
        <v>34</v>
      </c>
      <c r="C84" s="26">
        <v>689</v>
      </c>
      <c r="D84" s="26" t="s">
        <v>35</v>
      </c>
    </row>
    <row r="86" spans="1:4" x14ac:dyDescent="0.2">
      <c r="A86" s="26" t="s">
        <v>24</v>
      </c>
      <c r="B86" s="27">
        <v>44260</v>
      </c>
    </row>
    <row r="87" spans="1:4" x14ac:dyDescent="0.2">
      <c r="A87" s="26" t="s">
        <v>25</v>
      </c>
    </row>
    <row r="88" spans="1:4" x14ac:dyDescent="0.2">
      <c r="A88" s="26" t="s">
        <v>26</v>
      </c>
      <c r="B88" s="26" t="s">
        <v>27</v>
      </c>
    </row>
    <row r="89" spans="1:4" x14ac:dyDescent="0.2">
      <c r="A89" s="26" t="s">
        <v>28</v>
      </c>
      <c r="B89" s="26" t="s">
        <v>68</v>
      </c>
    </row>
    <row r="91" spans="1:4" x14ac:dyDescent="0.2">
      <c r="A91" s="26" t="s">
        <v>30</v>
      </c>
      <c r="B91" s="26" t="s">
        <v>31</v>
      </c>
      <c r="C91" s="26" t="s">
        <v>32</v>
      </c>
      <c r="D91" s="26" t="s">
        <v>33</v>
      </c>
    </row>
    <row r="92" spans="1:4" x14ac:dyDescent="0.2">
      <c r="A92" s="26" t="s">
        <v>34</v>
      </c>
      <c r="B92" s="26" t="s">
        <v>34</v>
      </c>
      <c r="C92" s="26">
        <v>757</v>
      </c>
      <c r="D92" s="26" t="s">
        <v>35</v>
      </c>
    </row>
    <row r="94" spans="1:4" x14ac:dyDescent="0.2">
      <c r="A94" s="26" t="s">
        <v>24</v>
      </c>
      <c r="B94" s="27">
        <v>44260</v>
      </c>
    </row>
    <row r="95" spans="1:4" x14ac:dyDescent="0.2">
      <c r="A95" s="26" t="s">
        <v>25</v>
      </c>
    </row>
    <row r="96" spans="1:4" x14ac:dyDescent="0.2">
      <c r="A96" s="26" t="s">
        <v>26</v>
      </c>
      <c r="B96" s="26" t="s">
        <v>27</v>
      </c>
    </row>
    <row r="97" spans="1:4" x14ac:dyDescent="0.2">
      <c r="A97" s="26" t="s">
        <v>28</v>
      </c>
      <c r="B97" s="26" t="s">
        <v>69</v>
      </c>
    </row>
    <row r="99" spans="1:4" x14ac:dyDescent="0.2">
      <c r="A99" s="26" t="s">
        <v>30</v>
      </c>
      <c r="B99" s="26" t="s">
        <v>31</v>
      </c>
      <c r="C99" s="26" t="s">
        <v>32</v>
      </c>
      <c r="D99" s="26" t="s">
        <v>33</v>
      </c>
    </row>
    <row r="100" spans="1:4" x14ac:dyDescent="0.2">
      <c r="A100" s="26" t="s">
        <v>34</v>
      </c>
      <c r="B100" s="26" t="s">
        <v>34</v>
      </c>
      <c r="C100" s="26">
        <v>722</v>
      </c>
      <c r="D100" s="26" t="s">
        <v>35</v>
      </c>
    </row>
    <row r="102" spans="1:4" x14ac:dyDescent="0.2">
      <c r="A102" s="26" t="s">
        <v>24</v>
      </c>
      <c r="B102" s="27">
        <v>44260</v>
      </c>
    </row>
    <row r="103" spans="1:4" x14ac:dyDescent="0.2">
      <c r="A103" s="26" t="s">
        <v>25</v>
      </c>
    </row>
    <row r="104" spans="1:4" x14ac:dyDescent="0.2">
      <c r="A104" s="26" t="s">
        <v>26</v>
      </c>
      <c r="B104" s="26" t="s">
        <v>27</v>
      </c>
    </row>
    <row r="105" spans="1:4" x14ac:dyDescent="0.2">
      <c r="A105" s="26" t="s">
        <v>28</v>
      </c>
      <c r="B105" s="26" t="s">
        <v>70</v>
      </c>
    </row>
    <row r="107" spans="1:4" x14ac:dyDescent="0.2">
      <c r="A107" s="26" t="s">
        <v>30</v>
      </c>
      <c r="B107" s="26" t="s">
        <v>31</v>
      </c>
      <c r="C107" s="26" t="s">
        <v>32</v>
      </c>
      <c r="D107" s="26" t="s">
        <v>33</v>
      </c>
    </row>
    <row r="108" spans="1:4" x14ac:dyDescent="0.2">
      <c r="A108" s="26" t="s">
        <v>34</v>
      </c>
      <c r="B108" s="26" t="s">
        <v>34</v>
      </c>
      <c r="C108" s="26">
        <v>723</v>
      </c>
      <c r="D108" s="26" t="s">
        <v>35</v>
      </c>
    </row>
    <row r="110" spans="1:4" x14ac:dyDescent="0.2">
      <c r="A110" s="26" t="s">
        <v>24</v>
      </c>
      <c r="B110" s="27">
        <v>44260</v>
      </c>
    </row>
    <row r="111" spans="1:4" x14ac:dyDescent="0.2">
      <c r="A111" s="26" t="s">
        <v>25</v>
      </c>
    </row>
    <row r="112" spans="1:4" x14ac:dyDescent="0.2">
      <c r="A112" s="26" t="s">
        <v>26</v>
      </c>
      <c r="B112" s="26" t="s">
        <v>27</v>
      </c>
    </row>
    <row r="113" spans="1:4" x14ac:dyDescent="0.2">
      <c r="A113" s="26" t="s">
        <v>28</v>
      </c>
      <c r="B113" s="26" t="s">
        <v>71</v>
      </c>
    </row>
    <row r="115" spans="1:4" x14ac:dyDescent="0.2">
      <c r="A115" s="26" t="s">
        <v>30</v>
      </c>
      <c r="B115" s="26" t="s">
        <v>31</v>
      </c>
      <c r="C115" s="26" t="s">
        <v>32</v>
      </c>
      <c r="D115" s="26" t="s">
        <v>33</v>
      </c>
    </row>
    <row r="116" spans="1:4" x14ac:dyDescent="0.2">
      <c r="A116" s="26" t="s">
        <v>34</v>
      </c>
      <c r="B116" s="26" t="s">
        <v>34</v>
      </c>
      <c r="C116" s="26">
        <v>714</v>
      </c>
      <c r="D116" s="26" t="s">
        <v>35</v>
      </c>
    </row>
    <row r="118" spans="1:4" x14ac:dyDescent="0.2">
      <c r="A118" s="26" t="s">
        <v>24</v>
      </c>
      <c r="B118" s="27">
        <v>44260</v>
      </c>
    </row>
    <row r="119" spans="1:4" x14ac:dyDescent="0.2">
      <c r="A119" s="26" t="s">
        <v>25</v>
      </c>
    </row>
    <row r="120" spans="1:4" x14ac:dyDescent="0.2">
      <c r="A120" s="26" t="s">
        <v>26</v>
      </c>
      <c r="B120" s="26" t="s">
        <v>27</v>
      </c>
    </row>
    <row r="121" spans="1:4" x14ac:dyDescent="0.2">
      <c r="A121" s="26" t="s">
        <v>28</v>
      </c>
      <c r="B121" s="26" t="s">
        <v>72</v>
      </c>
    </row>
    <row r="123" spans="1:4" x14ac:dyDescent="0.2">
      <c r="A123" s="26" t="s">
        <v>30</v>
      </c>
      <c r="B123" s="26" t="s">
        <v>31</v>
      </c>
      <c r="C123" s="26" t="s">
        <v>32</v>
      </c>
      <c r="D123" s="26" t="s">
        <v>33</v>
      </c>
    </row>
    <row r="124" spans="1:4" x14ac:dyDescent="0.2">
      <c r="A124" s="26" t="s">
        <v>34</v>
      </c>
      <c r="B124" s="26" t="s">
        <v>34</v>
      </c>
      <c r="C124" s="26">
        <v>715</v>
      </c>
      <c r="D124" s="26" t="s">
        <v>35</v>
      </c>
    </row>
  </sheetData>
  <pageMargins left="0.7" right="0.7" top="0.75" bottom="0.75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64"/>
  <sheetViews>
    <sheetView topLeftCell="G1" workbookViewId="0">
      <selection activeCell="K26" sqref="K26"/>
    </sheetView>
  </sheetViews>
  <sheetFormatPr baseColWidth="10" defaultColWidth="8.83203125" defaultRowHeight="15" x14ac:dyDescent="0.2"/>
  <cols>
    <col min="1" max="1" width="18.33203125" style="26" bestFit="1" customWidth="1"/>
    <col min="2" max="2" width="14" style="26" bestFit="1" customWidth="1"/>
    <col min="3" max="3" width="6.5" style="26" bestFit="1" customWidth="1"/>
    <col min="4" max="4" width="5.5" style="26" bestFit="1" customWidth="1"/>
  </cols>
  <sheetData>
    <row r="1" spans="1:13" x14ac:dyDescent="0.2">
      <c r="A1" s="26" t="s">
        <v>18</v>
      </c>
      <c r="B1" s="27">
        <v>44272</v>
      </c>
      <c r="G1" s="1"/>
      <c r="H1" s="1"/>
      <c r="I1" s="1"/>
      <c r="J1" s="1"/>
      <c r="K1" s="1" t="s">
        <v>52</v>
      </c>
      <c r="L1" s="6">
        <f>'Summary Exp. 2'!F15</f>
        <v>1886.6666666666667</v>
      </c>
      <c r="M1" s="6"/>
    </row>
    <row r="2" spans="1:13" x14ac:dyDescent="0.2">
      <c r="A2" s="26" t="s">
        <v>19</v>
      </c>
      <c r="B2" s="26" t="s">
        <v>20</v>
      </c>
      <c r="G2" s="28" t="s">
        <v>53</v>
      </c>
      <c r="H2" s="28" t="s">
        <v>1</v>
      </c>
      <c r="I2" s="1" t="s">
        <v>54</v>
      </c>
      <c r="J2" s="1" t="s">
        <v>57</v>
      </c>
      <c r="K2" s="1" t="s">
        <v>12</v>
      </c>
      <c r="L2" s="1" t="s">
        <v>2</v>
      </c>
      <c r="M2" s="1" t="s">
        <v>196</v>
      </c>
    </row>
    <row r="3" spans="1:13" x14ac:dyDescent="0.2">
      <c r="A3" s="26" t="s">
        <v>21</v>
      </c>
      <c r="B3" s="26" t="s">
        <v>22</v>
      </c>
      <c r="G3" t="s">
        <v>55</v>
      </c>
      <c r="H3">
        <v>1</v>
      </c>
      <c r="I3">
        <v>0</v>
      </c>
      <c r="J3" s="8">
        <f>I3/60</f>
        <v>0</v>
      </c>
      <c r="K3">
        <f>C20</f>
        <v>2000</v>
      </c>
      <c r="L3" s="3">
        <f>K3/$L$1</f>
        <v>1.0600706713780919</v>
      </c>
      <c r="M3" s="8">
        <f>H3*I3/60</f>
        <v>0</v>
      </c>
    </row>
    <row r="4" spans="1:13" x14ac:dyDescent="0.2">
      <c r="A4" s="26" t="s">
        <v>23</v>
      </c>
      <c r="B4" s="26" t="s">
        <v>22</v>
      </c>
      <c r="G4" t="s">
        <v>55</v>
      </c>
      <c r="H4">
        <v>10</v>
      </c>
      <c r="I4">
        <v>30</v>
      </c>
      <c r="J4" s="8">
        <f>I4/60</f>
        <v>0.5</v>
      </c>
      <c r="K4" s="16">
        <f>C28</f>
        <v>1940</v>
      </c>
      <c r="L4" s="33">
        <f t="shared" ref="L4:L20" si="0">K4/$L$1</f>
        <v>1.0282685512367491</v>
      </c>
      <c r="M4" s="8">
        <f t="shared" ref="M4:M21" si="1">H4*I4/60</f>
        <v>5</v>
      </c>
    </row>
    <row r="5" spans="1:13" x14ac:dyDescent="0.2">
      <c r="G5" t="s">
        <v>55</v>
      </c>
      <c r="H5">
        <v>10</v>
      </c>
      <c r="I5" s="21">
        <v>60</v>
      </c>
      <c r="J5" s="8">
        <f t="shared" ref="J5:J7" si="2">I5/60</f>
        <v>1</v>
      </c>
      <c r="K5" s="21">
        <f>C36</f>
        <v>1900</v>
      </c>
      <c r="L5" s="38">
        <f t="shared" si="0"/>
        <v>1.0070671378091873</v>
      </c>
      <c r="M5" s="8">
        <f t="shared" si="1"/>
        <v>10</v>
      </c>
    </row>
    <row r="6" spans="1:13" x14ac:dyDescent="0.2">
      <c r="A6" s="26" t="s">
        <v>24</v>
      </c>
      <c r="B6" s="27">
        <v>44264</v>
      </c>
      <c r="G6" s="29" t="s">
        <v>56</v>
      </c>
      <c r="H6" s="29">
        <v>8</v>
      </c>
      <c r="I6" s="34">
        <v>0</v>
      </c>
      <c r="J6" s="31">
        <f t="shared" si="2"/>
        <v>0</v>
      </c>
      <c r="K6" s="16">
        <f>C44</f>
        <v>1920</v>
      </c>
      <c r="L6" s="3">
        <f t="shared" si="0"/>
        <v>1.0176678445229681</v>
      </c>
      <c r="M6" s="8">
        <f t="shared" si="1"/>
        <v>0</v>
      </c>
    </row>
    <row r="7" spans="1:13" x14ac:dyDescent="0.2">
      <c r="A7" s="26" t="s">
        <v>25</v>
      </c>
      <c r="G7" s="16" t="s">
        <v>56</v>
      </c>
      <c r="H7" s="16">
        <v>8</v>
      </c>
      <c r="I7" s="35">
        <v>5</v>
      </c>
      <c r="J7" s="32">
        <f t="shared" si="2"/>
        <v>8.3333333333333329E-2</v>
      </c>
      <c r="K7">
        <f>C52</f>
        <v>1830</v>
      </c>
      <c r="L7" s="3">
        <f t="shared" si="0"/>
        <v>0.96996466431095407</v>
      </c>
      <c r="M7" s="8">
        <f t="shared" si="1"/>
        <v>0.66666666666666663</v>
      </c>
    </row>
    <row r="8" spans="1:13" x14ac:dyDescent="0.2">
      <c r="A8" s="26" t="s">
        <v>26</v>
      </c>
      <c r="B8" s="26" t="s">
        <v>27</v>
      </c>
      <c r="G8" t="s">
        <v>56</v>
      </c>
      <c r="H8" s="16">
        <v>8</v>
      </c>
      <c r="I8" s="36">
        <v>10</v>
      </c>
      <c r="J8" s="6">
        <f>I8/60</f>
        <v>0.16666666666666666</v>
      </c>
      <c r="K8">
        <f>C60</f>
        <v>1090</v>
      </c>
      <c r="L8" s="3">
        <f t="shared" si="0"/>
        <v>0.57773851590106007</v>
      </c>
      <c r="M8" s="8">
        <f t="shared" si="1"/>
        <v>1.3333333333333333</v>
      </c>
    </row>
    <row r="9" spans="1:13" x14ac:dyDescent="0.2">
      <c r="A9" s="26" t="s">
        <v>28</v>
      </c>
      <c r="B9" s="26" t="s">
        <v>75</v>
      </c>
      <c r="G9" t="s">
        <v>56</v>
      </c>
      <c r="H9" s="16">
        <v>8</v>
      </c>
      <c r="I9" s="34">
        <v>15</v>
      </c>
      <c r="J9" s="6">
        <f t="shared" ref="J9:J21" si="3">I9/60</f>
        <v>0.25</v>
      </c>
      <c r="K9">
        <f>C68</f>
        <v>616</v>
      </c>
      <c r="L9" s="3">
        <f t="shared" si="0"/>
        <v>0.32650176678445231</v>
      </c>
      <c r="M9" s="8">
        <f t="shared" si="1"/>
        <v>2</v>
      </c>
    </row>
    <row r="10" spans="1:13" x14ac:dyDescent="0.2">
      <c r="G10" t="s">
        <v>56</v>
      </c>
      <c r="H10" s="16">
        <v>8</v>
      </c>
      <c r="I10" s="35">
        <v>20</v>
      </c>
      <c r="J10" s="6">
        <f t="shared" si="3"/>
        <v>0.33333333333333331</v>
      </c>
      <c r="K10">
        <f>C76</f>
        <v>671</v>
      </c>
      <c r="L10" s="3">
        <f t="shared" si="0"/>
        <v>0.35565371024734982</v>
      </c>
      <c r="M10" s="8">
        <f t="shared" si="1"/>
        <v>2.6666666666666665</v>
      </c>
    </row>
    <row r="11" spans="1:13" x14ac:dyDescent="0.2">
      <c r="A11" s="26" t="s">
        <v>30</v>
      </c>
      <c r="B11" s="26" t="s">
        <v>31</v>
      </c>
      <c r="C11" s="26" t="s">
        <v>32</v>
      </c>
      <c r="D11" s="26" t="s">
        <v>33</v>
      </c>
      <c r="G11" t="s">
        <v>56</v>
      </c>
      <c r="H11" s="16">
        <v>8</v>
      </c>
      <c r="I11" s="36">
        <v>25</v>
      </c>
      <c r="J11" s="6">
        <f t="shared" si="3"/>
        <v>0.41666666666666669</v>
      </c>
      <c r="K11">
        <f>C84</f>
        <v>696</v>
      </c>
      <c r="L11" s="3">
        <f t="shared" si="0"/>
        <v>0.36890459363957595</v>
      </c>
      <c r="M11" s="8">
        <f t="shared" si="1"/>
        <v>3.3333333333333335</v>
      </c>
    </row>
    <row r="12" spans="1:13" x14ac:dyDescent="0.2">
      <c r="A12" s="26" t="s">
        <v>34</v>
      </c>
      <c r="B12" s="26" t="s">
        <v>34</v>
      </c>
      <c r="C12" s="26">
        <v>768</v>
      </c>
      <c r="D12" s="26" t="s">
        <v>35</v>
      </c>
      <c r="G12" t="s">
        <v>56</v>
      </c>
      <c r="H12" s="16">
        <v>8</v>
      </c>
      <c r="I12" s="34">
        <v>30</v>
      </c>
      <c r="J12" s="6">
        <f t="shared" si="3"/>
        <v>0.5</v>
      </c>
      <c r="K12">
        <f>C92</f>
        <v>654</v>
      </c>
      <c r="L12" s="3">
        <f t="shared" si="0"/>
        <v>0.34664310954063604</v>
      </c>
      <c r="M12" s="8">
        <f t="shared" si="1"/>
        <v>4</v>
      </c>
    </row>
    <row r="13" spans="1:13" x14ac:dyDescent="0.2">
      <c r="G13" t="s">
        <v>56</v>
      </c>
      <c r="H13" s="16">
        <v>8</v>
      </c>
      <c r="I13" s="34">
        <v>60</v>
      </c>
      <c r="J13" s="6">
        <f t="shared" si="3"/>
        <v>1</v>
      </c>
      <c r="K13">
        <f>C100</f>
        <v>640</v>
      </c>
      <c r="L13" s="50">
        <f t="shared" si="0"/>
        <v>0.33922261484098937</v>
      </c>
      <c r="M13" s="8">
        <f t="shared" si="1"/>
        <v>8</v>
      </c>
    </row>
    <row r="14" spans="1:13" x14ac:dyDescent="0.2">
      <c r="A14" s="26" t="s">
        <v>24</v>
      </c>
      <c r="B14" s="27">
        <v>44264</v>
      </c>
      <c r="G14" t="s">
        <v>56</v>
      </c>
      <c r="H14" s="16">
        <v>8</v>
      </c>
      <c r="I14" s="35">
        <v>90</v>
      </c>
      <c r="J14" s="6">
        <f t="shared" si="3"/>
        <v>1.5</v>
      </c>
      <c r="K14">
        <f>C108</f>
        <v>637</v>
      </c>
      <c r="L14" s="3">
        <f t="shared" si="0"/>
        <v>0.33763250883392226</v>
      </c>
      <c r="M14" s="8">
        <f t="shared" si="1"/>
        <v>12</v>
      </c>
    </row>
    <row r="15" spans="1:13" x14ac:dyDescent="0.2">
      <c r="A15" s="26" t="s">
        <v>25</v>
      </c>
      <c r="G15" t="s">
        <v>56</v>
      </c>
      <c r="H15" s="16">
        <v>8</v>
      </c>
      <c r="I15" s="34">
        <v>120</v>
      </c>
      <c r="J15" s="6">
        <f t="shared" si="3"/>
        <v>2</v>
      </c>
      <c r="K15">
        <f>C116</f>
        <v>668</v>
      </c>
      <c r="L15" s="3">
        <f t="shared" si="0"/>
        <v>0.35406360424028266</v>
      </c>
      <c r="M15" s="8">
        <f t="shared" si="1"/>
        <v>16</v>
      </c>
    </row>
    <row r="16" spans="1:13" x14ac:dyDescent="0.2">
      <c r="A16" s="26" t="s">
        <v>26</v>
      </c>
      <c r="B16" s="26" t="s">
        <v>27</v>
      </c>
      <c r="G16" t="s">
        <v>56</v>
      </c>
      <c r="H16" s="16">
        <v>8</v>
      </c>
      <c r="I16" s="34">
        <v>150</v>
      </c>
      <c r="J16" s="6">
        <f t="shared" si="3"/>
        <v>2.5</v>
      </c>
      <c r="K16">
        <f>C124</f>
        <v>621</v>
      </c>
      <c r="L16" s="3">
        <f t="shared" si="0"/>
        <v>0.3291519434628975</v>
      </c>
      <c r="M16" s="8">
        <f t="shared" si="1"/>
        <v>20</v>
      </c>
    </row>
    <row r="17" spans="1:13" x14ac:dyDescent="0.2">
      <c r="A17" s="26" t="s">
        <v>28</v>
      </c>
      <c r="B17" s="26" t="s">
        <v>76</v>
      </c>
      <c r="G17" t="s">
        <v>56</v>
      </c>
      <c r="H17" s="16">
        <v>8</v>
      </c>
      <c r="I17" s="35">
        <v>180</v>
      </c>
      <c r="J17" s="6">
        <f t="shared" si="3"/>
        <v>3</v>
      </c>
      <c r="K17">
        <f>C132</f>
        <v>594</v>
      </c>
      <c r="L17" s="3">
        <f t="shared" si="0"/>
        <v>0.31484098939929328</v>
      </c>
      <c r="M17" s="8">
        <f t="shared" si="1"/>
        <v>24</v>
      </c>
    </row>
    <row r="18" spans="1:13" x14ac:dyDescent="0.2">
      <c r="G18" t="s">
        <v>56</v>
      </c>
      <c r="H18" s="16">
        <v>8</v>
      </c>
      <c r="I18" s="34">
        <v>210</v>
      </c>
      <c r="J18" s="6">
        <f t="shared" si="3"/>
        <v>3.5</v>
      </c>
      <c r="K18">
        <f>C140</f>
        <v>631</v>
      </c>
      <c r="L18" s="3">
        <f t="shared" si="0"/>
        <v>0.334452296819788</v>
      </c>
      <c r="M18" s="8">
        <f t="shared" si="1"/>
        <v>28</v>
      </c>
    </row>
    <row r="19" spans="1:13" x14ac:dyDescent="0.2">
      <c r="A19" s="26" t="s">
        <v>30</v>
      </c>
      <c r="B19" s="26" t="s">
        <v>31</v>
      </c>
      <c r="C19" s="26" t="s">
        <v>32</v>
      </c>
      <c r="D19" s="26" t="s">
        <v>33</v>
      </c>
      <c r="G19" t="s">
        <v>56</v>
      </c>
      <c r="H19" s="16">
        <v>8</v>
      </c>
      <c r="I19" s="34">
        <v>240</v>
      </c>
      <c r="J19" s="6">
        <f t="shared" si="3"/>
        <v>4</v>
      </c>
      <c r="K19" s="6">
        <f>C148</f>
        <v>665</v>
      </c>
      <c r="L19" s="3">
        <f t="shared" si="0"/>
        <v>0.35247349823321555</v>
      </c>
      <c r="M19" s="8">
        <f t="shared" si="1"/>
        <v>32</v>
      </c>
    </row>
    <row r="20" spans="1:13" x14ac:dyDescent="0.2">
      <c r="A20" s="26" t="s">
        <v>34</v>
      </c>
      <c r="B20" s="26" t="s">
        <v>34</v>
      </c>
      <c r="C20" s="26">
        <v>2000</v>
      </c>
      <c r="D20" s="26" t="s">
        <v>35</v>
      </c>
      <c r="G20" t="s">
        <v>56</v>
      </c>
      <c r="H20" s="16">
        <v>8</v>
      </c>
      <c r="I20" s="35">
        <v>270</v>
      </c>
      <c r="J20" s="6">
        <f t="shared" si="3"/>
        <v>4.5</v>
      </c>
      <c r="K20">
        <f>C156</f>
        <v>653</v>
      </c>
      <c r="L20" s="3">
        <f t="shared" si="0"/>
        <v>0.34611307420494697</v>
      </c>
      <c r="M20" s="8">
        <f t="shared" si="1"/>
        <v>36</v>
      </c>
    </row>
    <row r="21" spans="1:13" x14ac:dyDescent="0.2">
      <c r="G21" t="s">
        <v>56</v>
      </c>
      <c r="H21" s="16">
        <v>8</v>
      </c>
      <c r="I21" s="34">
        <v>300</v>
      </c>
      <c r="J21" s="6">
        <f t="shared" si="3"/>
        <v>5</v>
      </c>
      <c r="K21">
        <f>C164</f>
        <v>638</v>
      </c>
      <c r="L21" s="3">
        <f>K21/$L$1</f>
        <v>0.33816254416961128</v>
      </c>
      <c r="M21" s="8">
        <f t="shared" si="1"/>
        <v>40</v>
      </c>
    </row>
    <row r="22" spans="1:13" x14ac:dyDescent="0.2">
      <c r="A22" s="26" t="s">
        <v>24</v>
      </c>
      <c r="B22" s="27">
        <v>44264</v>
      </c>
    </row>
    <row r="23" spans="1:13" x14ac:dyDescent="0.2">
      <c r="A23" s="26" t="s">
        <v>25</v>
      </c>
    </row>
    <row r="24" spans="1:13" x14ac:dyDescent="0.2">
      <c r="A24" s="26" t="s">
        <v>26</v>
      </c>
      <c r="B24" s="26" t="s">
        <v>27</v>
      </c>
    </row>
    <row r="25" spans="1:13" x14ac:dyDescent="0.2">
      <c r="A25" s="26" t="s">
        <v>28</v>
      </c>
      <c r="B25" s="26" t="s">
        <v>77</v>
      </c>
    </row>
    <row r="27" spans="1:13" x14ac:dyDescent="0.2">
      <c r="A27" s="26" t="s">
        <v>30</v>
      </c>
      <c r="B27" s="26" t="s">
        <v>31</v>
      </c>
      <c r="C27" s="26" t="s">
        <v>32</v>
      </c>
      <c r="D27" s="26" t="s">
        <v>33</v>
      </c>
    </row>
    <row r="28" spans="1:13" x14ac:dyDescent="0.2">
      <c r="A28" s="26" t="s">
        <v>34</v>
      </c>
      <c r="B28" s="26" t="s">
        <v>34</v>
      </c>
      <c r="C28" s="26">
        <v>1940</v>
      </c>
      <c r="D28" s="26" t="s">
        <v>35</v>
      </c>
    </row>
    <row r="30" spans="1:13" x14ac:dyDescent="0.2">
      <c r="A30" s="26" t="s">
        <v>24</v>
      </c>
      <c r="B30" s="27">
        <v>44264</v>
      </c>
    </row>
    <row r="31" spans="1:13" x14ac:dyDescent="0.2">
      <c r="A31" s="26" t="s">
        <v>25</v>
      </c>
    </row>
    <row r="32" spans="1:13" x14ac:dyDescent="0.2">
      <c r="A32" s="26" t="s">
        <v>26</v>
      </c>
      <c r="B32" s="26" t="s">
        <v>27</v>
      </c>
    </row>
    <row r="33" spans="1:4" x14ac:dyDescent="0.2">
      <c r="A33" s="26" t="s">
        <v>28</v>
      </c>
      <c r="B33" s="26" t="s">
        <v>78</v>
      </c>
    </row>
    <row r="35" spans="1:4" x14ac:dyDescent="0.2">
      <c r="A35" s="26" t="s">
        <v>30</v>
      </c>
      <c r="B35" s="26" t="s">
        <v>31</v>
      </c>
      <c r="C35" s="26" t="s">
        <v>32</v>
      </c>
      <c r="D35" s="26" t="s">
        <v>33</v>
      </c>
    </row>
    <row r="36" spans="1:4" x14ac:dyDescent="0.2">
      <c r="A36" s="26" t="s">
        <v>34</v>
      </c>
      <c r="B36" s="26" t="s">
        <v>34</v>
      </c>
      <c r="C36" s="26">
        <v>1900</v>
      </c>
      <c r="D36" s="26" t="s">
        <v>35</v>
      </c>
    </row>
    <row r="38" spans="1:4" x14ac:dyDescent="0.2">
      <c r="A38" s="26" t="s">
        <v>24</v>
      </c>
      <c r="B38" s="27">
        <v>44264</v>
      </c>
    </row>
    <row r="39" spans="1:4" x14ac:dyDescent="0.2">
      <c r="A39" s="26" t="s">
        <v>25</v>
      </c>
    </row>
    <row r="40" spans="1:4" x14ac:dyDescent="0.2">
      <c r="A40" s="26" t="s">
        <v>26</v>
      </c>
      <c r="B40" s="26" t="s">
        <v>27</v>
      </c>
    </row>
    <row r="41" spans="1:4" x14ac:dyDescent="0.2">
      <c r="A41" s="26" t="s">
        <v>28</v>
      </c>
      <c r="B41" s="26" t="s">
        <v>79</v>
      </c>
    </row>
    <row r="43" spans="1:4" x14ac:dyDescent="0.2">
      <c r="A43" s="26" t="s">
        <v>30</v>
      </c>
      <c r="B43" s="26" t="s">
        <v>31</v>
      </c>
      <c r="C43" s="26" t="s">
        <v>32</v>
      </c>
      <c r="D43" s="26" t="s">
        <v>33</v>
      </c>
    </row>
    <row r="44" spans="1:4" x14ac:dyDescent="0.2">
      <c r="A44" s="26" t="s">
        <v>34</v>
      </c>
      <c r="B44" s="26" t="s">
        <v>34</v>
      </c>
      <c r="C44" s="26">
        <v>1920</v>
      </c>
      <c r="D44" s="26" t="s">
        <v>35</v>
      </c>
    </row>
    <row r="46" spans="1:4" x14ac:dyDescent="0.2">
      <c r="A46" s="26" t="s">
        <v>24</v>
      </c>
      <c r="B46" s="27">
        <v>44264</v>
      </c>
    </row>
    <row r="47" spans="1:4" x14ac:dyDescent="0.2">
      <c r="A47" s="26" t="s">
        <v>25</v>
      </c>
    </row>
    <row r="48" spans="1:4" x14ac:dyDescent="0.2">
      <c r="A48" s="26" t="s">
        <v>26</v>
      </c>
      <c r="B48" s="26" t="s">
        <v>27</v>
      </c>
    </row>
    <row r="49" spans="1:4" x14ac:dyDescent="0.2">
      <c r="A49" s="26" t="s">
        <v>28</v>
      </c>
      <c r="B49" s="26" t="s">
        <v>80</v>
      </c>
    </row>
    <row r="51" spans="1:4" x14ac:dyDescent="0.2">
      <c r="A51" s="26" t="s">
        <v>30</v>
      </c>
      <c r="B51" s="26" t="s">
        <v>31</v>
      </c>
      <c r="C51" s="26" t="s">
        <v>32</v>
      </c>
      <c r="D51" s="26" t="s">
        <v>33</v>
      </c>
    </row>
    <row r="52" spans="1:4" x14ac:dyDescent="0.2">
      <c r="A52" s="26" t="s">
        <v>34</v>
      </c>
      <c r="B52" s="26" t="s">
        <v>34</v>
      </c>
      <c r="C52" s="26">
        <v>1830</v>
      </c>
      <c r="D52" s="26" t="s">
        <v>35</v>
      </c>
    </row>
    <row r="54" spans="1:4" x14ac:dyDescent="0.2">
      <c r="A54" s="26" t="s">
        <v>24</v>
      </c>
      <c r="B54" s="27">
        <v>44264</v>
      </c>
    </row>
    <row r="55" spans="1:4" x14ac:dyDescent="0.2">
      <c r="A55" s="26" t="s">
        <v>25</v>
      </c>
    </row>
    <row r="56" spans="1:4" x14ac:dyDescent="0.2">
      <c r="A56" s="26" t="s">
        <v>26</v>
      </c>
      <c r="B56" s="26" t="s">
        <v>27</v>
      </c>
    </row>
    <row r="57" spans="1:4" x14ac:dyDescent="0.2">
      <c r="A57" s="26" t="s">
        <v>28</v>
      </c>
      <c r="B57" s="26" t="s">
        <v>81</v>
      </c>
    </row>
    <row r="59" spans="1:4" x14ac:dyDescent="0.2">
      <c r="A59" s="26" t="s">
        <v>30</v>
      </c>
      <c r="B59" s="26" t="s">
        <v>31</v>
      </c>
      <c r="C59" s="26" t="s">
        <v>32</v>
      </c>
      <c r="D59" s="26" t="s">
        <v>33</v>
      </c>
    </row>
    <row r="60" spans="1:4" x14ac:dyDescent="0.2">
      <c r="A60" s="26" t="s">
        <v>34</v>
      </c>
      <c r="B60" s="26" t="s">
        <v>34</v>
      </c>
      <c r="C60" s="26">
        <v>1090</v>
      </c>
      <c r="D60" s="26" t="s">
        <v>35</v>
      </c>
    </row>
    <row r="62" spans="1:4" x14ac:dyDescent="0.2">
      <c r="A62" s="26" t="s">
        <v>24</v>
      </c>
      <c r="B62" s="27">
        <v>44264</v>
      </c>
    </row>
    <row r="63" spans="1:4" x14ac:dyDescent="0.2">
      <c r="A63" s="26" t="s">
        <v>25</v>
      </c>
    </row>
    <row r="64" spans="1:4" x14ac:dyDescent="0.2">
      <c r="A64" s="26" t="s">
        <v>26</v>
      </c>
      <c r="B64" s="26" t="s">
        <v>27</v>
      </c>
    </row>
    <row r="65" spans="1:4" x14ac:dyDescent="0.2">
      <c r="A65" s="26" t="s">
        <v>28</v>
      </c>
      <c r="B65" s="26" t="s">
        <v>82</v>
      </c>
    </row>
    <row r="67" spans="1:4" x14ac:dyDescent="0.2">
      <c r="A67" s="26" t="s">
        <v>30</v>
      </c>
      <c r="B67" s="26" t="s">
        <v>31</v>
      </c>
      <c r="C67" s="26" t="s">
        <v>32</v>
      </c>
      <c r="D67" s="26" t="s">
        <v>33</v>
      </c>
    </row>
    <row r="68" spans="1:4" x14ac:dyDescent="0.2">
      <c r="A68" s="26" t="s">
        <v>34</v>
      </c>
      <c r="B68" s="26" t="s">
        <v>34</v>
      </c>
      <c r="C68" s="26">
        <v>616</v>
      </c>
      <c r="D68" s="26" t="s">
        <v>35</v>
      </c>
    </row>
    <row r="70" spans="1:4" x14ac:dyDescent="0.2">
      <c r="A70" s="26" t="s">
        <v>24</v>
      </c>
      <c r="B70" s="27">
        <v>44264</v>
      </c>
    </row>
    <row r="71" spans="1:4" x14ac:dyDescent="0.2">
      <c r="A71" s="26" t="s">
        <v>25</v>
      </c>
    </row>
    <row r="72" spans="1:4" x14ac:dyDescent="0.2">
      <c r="A72" s="26" t="s">
        <v>26</v>
      </c>
      <c r="B72" s="26" t="s">
        <v>27</v>
      </c>
    </row>
    <row r="73" spans="1:4" x14ac:dyDescent="0.2">
      <c r="A73" s="26" t="s">
        <v>28</v>
      </c>
      <c r="B73" s="26" t="s">
        <v>83</v>
      </c>
    </row>
    <row r="75" spans="1:4" x14ac:dyDescent="0.2">
      <c r="A75" s="26" t="s">
        <v>30</v>
      </c>
      <c r="B75" s="26" t="s">
        <v>31</v>
      </c>
      <c r="C75" s="26" t="s">
        <v>32</v>
      </c>
      <c r="D75" s="26" t="s">
        <v>33</v>
      </c>
    </row>
    <row r="76" spans="1:4" x14ac:dyDescent="0.2">
      <c r="A76" s="26" t="s">
        <v>34</v>
      </c>
      <c r="B76" s="26" t="s">
        <v>34</v>
      </c>
      <c r="C76" s="26">
        <v>671</v>
      </c>
      <c r="D76" s="26" t="s">
        <v>35</v>
      </c>
    </row>
    <row r="78" spans="1:4" x14ac:dyDescent="0.2">
      <c r="A78" s="26" t="s">
        <v>24</v>
      </c>
      <c r="B78" s="27">
        <v>44264</v>
      </c>
    </row>
    <row r="79" spans="1:4" x14ac:dyDescent="0.2">
      <c r="A79" s="26" t="s">
        <v>25</v>
      </c>
    </row>
    <row r="80" spans="1:4" x14ac:dyDescent="0.2">
      <c r="A80" s="26" t="s">
        <v>26</v>
      </c>
      <c r="B80" s="26" t="s">
        <v>27</v>
      </c>
    </row>
    <row r="81" spans="1:4" x14ac:dyDescent="0.2">
      <c r="A81" s="26" t="s">
        <v>28</v>
      </c>
      <c r="B81" s="26" t="s">
        <v>84</v>
      </c>
    </row>
    <row r="83" spans="1:4" x14ac:dyDescent="0.2">
      <c r="A83" s="26" t="s">
        <v>30</v>
      </c>
      <c r="B83" s="26" t="s">
        <v>31</v>
      </c>
      <c r="C83" s="26" t="s">
        <v>32</v>
      </c>
      <c r="D83" s="26" t="s">
        <v>33</v>
      </c>
    </row>
    <row r="84" spans="1:4" x14ac:dyDescent="0.2">
      <c r="A84" s="26" t="s">
        <v>34</v>
      </c>
      <c r="B84" s="26" t="s">
        <v>34</v>
      </c>
      <c r="C84" s="26">
        <v>696</v>
      </c>
      <c r="D84" s="26" t="s">
        <v>35</v>
      </c>
    </row>
    <row r="86" spans="1:4" x14ac:dyDescent="0.2">
      <c r="A86" s="26" t="s">
        <v>24</v>
      </c>
      <c r="B86" s="27">
        <v>44264</v>
      </c>
    </row>
    <row r="87" spans="1:4" x14ac:dyDescent="0.2">
      <c r="A87" s="26" t="s">
        <v>25</v>
      </c>
    </row>
    <row r="88" spans="1:4" x14ac:dyDescent="0.2">
      <c r="A88" s="26" t="s">
        <v>26</v>
      </c>
      <c r="B88" s="26" t="s">
        <v>27</v>
      </c>
    </row>
    <row r="89" spans="1:4" x14ac:dyDescent="0.2">
      <c r="A89" s="26" t="s">
        <v>28</v>
      </c>
      <c r="B89" s="26" t="s">
        <v>85</v>
      </c>
    </row>
    <row r="91" spans="1:4" x14ac:dyDescent="0.2">
      <c r="A91" s="26" t="s">
        <v>30</v>
      </c>
      <c r="B91" s="26" t="s">
        <v>31</v>
      </c>
      <c r="C91" s="26" t="s">
        <v>32</v>
      </c>
      <c r="D91" s="26" t="s">
        <v>33</v>
      </c>
    </row>
    <row r="92" spans="1:4" x14ac:dyDescent="0.2">
      <c r="A92" s="26" t="s">
        <v>34</v>
      </c>
      <c r="B92" s="26" t="s">
        <v>34</v>
      </c>
      <c r="C92" s="26">
        <v>654</v>
      </c>
      <c r="D92" s="26" t="s">
        <v>35</v>
      </c>
    </row>
    <row r="94" spans="1:4" x14ac:dyDescent="0.2">
      <c r="A94" s="26" t="s">
        <v>24</v>
      </c>
      <c r="B94" s="27">
        <v>44264</v>
      </c>
    </row>
    <row r="95" spans="1:4" x14ac:dyDescent="0.2">
      <c r="A95" s="26" t="s">
        <v>25</v>
      </c>
    </row>
    <row r="96" spans="1:4" x14ac:dyDescent="0.2">
      <c r="A96" s="26" t="s">
        <v>26</v>
      </c>
      <c r="B96" s="26" t="s">
        <v>27</v>
      </c>
    </row>
    <row r="97" spans="1:4" x14ac:dyDescent="0.2">
      <c r="A97" s="26" t="s">
        <v>28</v>
      </c>
      <c r="B97" s="26" t="s">
        <v>86</v>
      </c>
    </row>
    <row r="99" spans="1:4" x14ac:dyDescent="0.2">
      <c r="A99" s="26" t="s">
        <v>30</v>
      </c>
      <c r="B99" s="26" t="s">
        <v>31</v>
      </c>
      <c r="C99" s="26" t="s">
        <v>32</v>
      </c>
      <c r="D99" s="26" t="s">
        <v>33</v>
      </c>
    </row>
    <row r="100" spans="1:4" x14ac:dyDescent="0.2">
      <c r="A100" s="26" t="s">
        <v>34</v>
      </c>
      <c r="B100" s="26" t="s">
        <v>34</v>
      </c>
      <c r="C100" s="26">
        <v>640</v>
      </c>
      <c r="D100" s="26" t="s">
        <v>35</v>
      </c>
    </row>
    <row r="102" spans="1:4" x14ac:dyDescent="0.2">
      <c r="A102" s="26" t="s">
        <v>24</v>
      </c>
      <c r="B102" s="27">
        <v>44264</v>
      </c>
    </row>
    <row r="103" spans="1:4" x14ac:dyDescent="0.2">
      <c r="A103" s="26" t="s">
        <v>25</v>
      </c>
    </row>
    <row r="104" spans="1:4" x14ac:dyDescent="0.2">
      <c r="A104" s="26" t="s">
        <v>26</v>
      </c>
      <c r="B104" s="26" t="s">
        <v>27</v>
      </c>
    </row>
    <row r="105" spans="1:4" x14ac:dyDescent="0.2">
      <c r="A105" s="26" t="s">
        <v>28</v>
      </c>
      <c r="B105" s="26" t="s">
        <v>87</v>
      </c>
    </row>
    <row r="107" spans="1:4" x14ac:dyDescent="0.2">
      <c r="A107" s="26" t="s">
        <v>30</v>
      </c>
      <c r="B107" s="26" t="s">
        <v>31</v>
      </c>
      <c r="C107" s="26" t="s">
        <v>32</v>
      </c>
      <c r="D107" s="26" t="s">
        <v>33</v>
      </c>
    </row>
    <row r="108" spans="1:4" x14ac:dyDescent="0.2">
      <c r="A108" s="26" t="s">
        <v>34</v>
      </c>
      <c r="B108" s="26" t="s">
        <v>34</v>
      </c>
      <c r="C108" s="26">
        <v>637</v>
      </c>
      <c r="D108" s="26" t="s">
        <v>35</v>
      </c>
    </row>
    <row r="110" spans="1:4" x14ac:dyDescent="0.2">
      <c r="A110" s="26" t="s">
        <v>24</v>
      </c>
      <c r="B110" s="27">
        <v>44264</v>
      </c>
    </row>
    <row r="111" spans="1:4" x14ac:dyDescent="0.2">
      <c r="A111" s="26" t="s">
        <v>25</v>
      </c>
    </row>
    <row r="112" spans="1:4" x14ac:dyDescent="0.2">
      <c r="A112" s="26" t="s">
        <v>26</v>
      </c>
      <c r="B112" s="26" t="s">
        <v>27</v>
      </c>
    </row>
    <row r="113" spans="1:4" x14ac:dyDescent="0.2">
      <c r="A113" s="26" t="s">
        <v>28</v>
      </c>
      <c r="B113" s="26" t="s">
        <v>88</v>
      </c>
    </row>
    <row r="115" spans="1:4" x14ac:dyDescent="0.2">
      <c r="A115" s="26" t="s">
        <v>30</v>
      </c>
      <c r="B115" s="26" t="s">
        <v>31</v>
      </c>
      <c r="C115" s="26" t="s">
        <v>32</v>
      </c>
      <c r="D115" s="26" t="s">
        <v>33</v>
      </c>
    </row>
    <row r="116" spans="1:4" x14ac:dyDescent="0.2">
      <c r="A116" s="26" t="s">
        <v>34</v>
      </c>
      <c r="B116" s="26" t="s">
        <v>34</v>
      </c>
      <c r="C116" s="26">
        <v>668</v>
      </c>
      <c r="D116" s="26" t="s">
        <v>35</v>
      </c>
    </row>
    <row r="118" spans="1:4" x14ac:dyDescent="0.2">
      <c r="A118" s="26" t="s">
        <v>24</v>
      </c>
      <c r="B118" s="27">
        <v>44264</v>
      </c>
    </row>
    <row r="119" spans="1:4" x14ac:dyDescent="0.2">
      <c r="A119" s="26" t="s">
        <v>25</v>
      </c>
    </row>
    <row r="120" spans="1:4" x14ac:dyDescent="0.2">
      <c r="A120" s="26" t="s">
        <v>26</v>
      </c>
      <c r="B120" s="26" t="s">
        <v>27</v>
      </c>
    </row>
    <row r="121" spans="1:4" x14ac:dyDescent="0.2">
      <c r="A121" s="26" t="s">
        <v>28</v>
      </c>
      <c r="B121" s="26" t="s">
        <v>89</v>
      </c>
    </row>
    <row r="123" spans="1:4" x14ac:dyDescent="0.2">
      <c r="A123" s="26" t="s">
        <v>30</v>
      </c>
      <c r="B123" s="26" t="s">
        <v>31</v>
      </c>
      <c r="C123" s="26" t="s">
        <v>32</v>
      </c>
      <c r="D123" s="26" t="s">
        <v>33</v>
      </c>
    </row>
    <row r="124" spans="1:4" x14ac:dyDescent="0.2">
      <c r="A124" s="26" t="s">
        <v>34</v>
      </c>
      <c r="B124" s="26" t="s">
        <v>34</v>
      </c>
      <c r="C124" s="26">
        <v>621</v>
      </c>
      <c r="D124" s="26" t="s">
        <v>35</v>
      </c>
    </row>
    <row r="126" spans="1:4" x14ac:dyDescent="0.2">
      <c r="A126" s="26" t="s">
        <v>24</v>
      </c>
      <c r="B126" s="27">
        <v>44264</v>
      </c>
    </row>
    <row r="127" spans="1:4" x14ac:dyDescent="0.2">
      <c r="A127" s="26" t="s">
        <v>25</v>
      </c>
    </row>
    <row r="128" spans="1:4" x14ac:dyDescent="0.2">
      <c r="A128" s="26" t="s">
        <v>26</v>
      </c>
      <c r="B128" s="26" t="s">
        <v>27</v>
      </c>
    </row>
    <row r="129" spans="1:4" x14ac:dyDescent="0.2">
      <c r="A129" s="26" t="s">
        <v>28</v>
      </c>
      <c r="B129" s="26" t="s">
        <v>90</v>
      </c>
    </row>
    <row r="131" spans="1:4" x14ac:dyDescent="0.2">
      <c r="A131" s="26" t="s">
        <v>30</v>
      </c>
      <c r="B131" s="26" t="s">
        <v>31</v>
      </c>
      <c r="C131" s="26" t="s">
        <v>32</v>
      </c>
      <c r="D131" s="26" t="s">
        <v>33</v>
      </c>
    </row>
    <row r="132" spans="1:4" x14ac:dyDescent="0.2">
      <c r="A132" s="26" t="s">
        <v>34</v>
      </c>
      <c r="B132" s="26" t="s">
        <v>34</v>
      </c>
      <c r="C132" s="26">
        <v>594</v>
      </c>
      <c r="D132" s="26" t="s">
        <v>35</v>
      </c>
    </row>
    <row r="134" spans="1:4" x14ac:dyDescent="0.2">
      <c r="A134" s="26" t="s">
        <v>24</v>
      </c>
      <c r="B134" s="27">
        <v>44264</v>
      </c>
    </row>
    <row r="135" spans="1:4" x14ac:dyDescent="0.2">
      <c r="A135" s="26" t="s">
        <v>25</v>
      </c>
    </row>
    <row r="136" spans="1:4" x14ac:dyDescent="0.2">
      <c r="A136" s="26" t="s">
        <v>26</v>
      </c>
      <c r="B136" s="26" t="s">
        <v>27</v>
      </c>
    </row>
    <row r="137" spans="1:4" x14ac:dyDescent="0.2">
      <c r="A137" s="26" t="s">
        <v>28</v>
      </c>
      <c r="B137" s="26" t="s">
        <v>91</v>
      </c>
    </row>
    <row r="139" spans="1:4" x14ac:dyDescent="0.2">
      <c r="A139" s="26" t="s">
        <v>30</v>
      </c>
      <c r="B139" s="26" t="s">
        <v>31</v>
      </c>
      <c r="C139" s="26" t="s">
        <v>32</v>
      </c>
      <c r="D139" s="26" t="s">
        <v>33</v>
      </c>
    </row>
    <row r="140" spans="1:4" x14ac:dyDescent="0.2">
      <c r="A140" s="26" t="s">
        <v>34</v>
      </c>
      <c r="B140" s="26" t="s">
        <v>34</v>
      </c>
      <c r="C140" s="26">
        <v>631</v>
      </c>
      <c r="D140" s="26" t="s">
        <v>35</v>
      </c>
    </row>
    <row r="142" spans="1:4" x14ac:dyDescent="0.2">
      <c r="A142" s="26" t="s">
        <v>24</v>
      </c>
      <c r="B142" s="27">
        <v>44264</v>
      </c>
    </row>
    <row r="143" spans="1:4" x14ac:dyDescent="0.2">
      <c r="A143" s="26" t="s">
        <v>25</v>
      </c>
    </row>
    <row r="144" spans="1:4" x14ac:dyDescent="0.2">
      <c r="A144" s="26" t="s">
        <v>26</v>
      </c>
      <c r="B144" s="26" t="s">
        <v>27</v>
      </c>
    </row>
    <row r="145" spans="1:4" x14ac:dyDescent="0.2">
      <c r="A145" s="26" t="s">
        <v>28</v>
      </c>
      <c r="B145" s="26" t="s">
        <v>92</v>
      </c>
    </row>
    <row r="147" spans="1:4" x14ac:dyDescent="0.2">
      <c r="A147" s="26" t="s">
        <v>30</v>
      </c>
      <c r="B147" s="26" t="s">
        <v>31</v>
      </c>
      <c r="C147" s="26" t="s">
        <v>32</v>
      </c>
      <c r="D147" s="26" t="s">
        <v>33</v>
      </c>
    </row>
    <row r="148" spans="1:4" x14ac:dyDescent="0.2">
      <c r="A148" s="26" t="s">
        <v>34</v>
      </c>
      <c r="B148" s="26" t="s">
        <v>34</v>
      </c>
      <c r="C148" s="26">
        <v>665</v>
      </c>
      <c r="D148" s="26" t="s">
        <v>35</v>
      </c>
    </row>
    <row r="150" spans="1:4" x14ac:dyDescent="0.2">
      <c r="A150" s="26" t="s">
        <v>24</v>
      </c>
      <c r="B150" s="27">
        <v>44264</v>
      </c>
    </row>
    <row r="151" spans="1:4" x14ac:dyDescent="0.2">
      <c r="A151" s="26" t="s">
        <v>25</v>
      </c>
    </row>
    <row r="152" spans="1:4" x14ac:dyDescent="0.2">
      <c r="A152" s="26" t="s">
        <v>26</v>
      </c>
      <c r="B152" s="26" t="s">
        <v>27</v>
      </c>
    </row>
    <row r="153" spans="1:4" x14ac:dyDescent="0.2">
      <c r="A153" s="26" t="s">
        <v>28</v>
      </c>
      <c r="B153" s="26" t="s">
        <v>93</v>
      </c>
    </row>
    <row r="155" spans="1:4" x14ac:dyDescent="0.2">
      <c r="A155" s="26" t="s">
        <v>30</v>
      </c>
      <c r="B155" s="26" t="s">
        <v>31</v>
      </c>
      <c r="C155" s="26" t="s">
        <v>32</v>
      </c>
      <c r="D155" s="26" t="s">
        <v>33</v>
      </c>
    </row>
    <row r="156" spans="1:4" x14ac:dyDescent="0.2">
      <c r="A156" s="26" t="s">
        <v>34</v>
      </c>
      <c r="B156" s="26" t="s">
        <v>34</v>
      </c>
      <c r="C156" s="26">
        <v>653</v>
      </c>
      <c r="D156" s="26" t="s">
        <v>35</v>
      </c>
    </row>
    <row r="158" spans="1:4" x14ac:dyDescent="0.2">
      <c r="A158" s="26" t="s">
        <v>24</v>
      </c>
      <c r="B158" s="27">
        <v>44264</v>
      </c>
    </row>
    <row r="159" spans="1:4" x14ac:dyDescent="0.2">
      <c r="A159" s="26" t="s">
        <v>25</v>
      </c>
    </row>
    <row r="160" spans="1:4" x14ac:dyDescent="0.2">
      <c r="A160" s="26" t="s">
        <v>26</v>
      </c>
      <c r="B160" s="26" t="s">
        <v>27</v>
      </c>
    </row>
    <row r="161" spans="1:4" x14ac:dyDescent="0.2">
      <c r="A161" s="26" t="s">
        <v>28</v>
      </c>
      <c r="B161" s="26" t="s">
        <v>94</v>
      </c>
    </row>
    <row r="163" spans="1:4" x14ac:dyDescent="0.2">
      <c r="A163" s="26" t="s">
        <v>30</v>
      </c>
      <c r="B163" s="26" t="s">
        <v>31</v>
      </c>
      <c r="C163" s="26" t="s">
        <v>32</v>
      </c>
      <c r="D163" s="26" t="s">
        <v>33</v>
      </c>
    </row>
    <row r="164" spans="1:4" x14ac:dyDescent="0.2">
      <c r="A164" s="26" t="s">
        <v>34</v>
      </c>
      <c r="B164" s="26" t="s">
        <v>34</v>
      </c>
      <c r="C164" s="26">
        <v>638</v>
      </c>
      <c r="D164" s="26" t="s">
        <v>35</v>
      </c>
    </row>
  </sheetData>
  <pageMargins left="0.7" right="0.7" top="0.75" bottom="0.75" header="0.3" footer="0.3"/>
  <drawing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172"/>
  <sheetViews>
    <sheetView workbookViewId="0">
      <selection activeCell="K17" sqref="K17"/>
    </sheetView>
  </sheetViews>
  <sheetFormatPr baseColWidth="10" defaultColWidth="8.83203125" defaultRowHeight="15" x14ac:dyDescent="0.2"/>
  <cols>
    <col min="1" max="1" width="18.33203125" style="26" bestFit="1" customWidth="1"/>
    <col min="2" max="2" width="14" style="26" bestFit="1" customWidth="1"/>
    <col min="3" max="3" width="6.5" style="26" bestFit="1" customWidth="1"/>
    <col min="4" max="4" width="5.5" style="26" bestFit="1" customWidth="1"/>
  </cols>
  <sheetData>
    <row r="1" spans="1:14" x14ac:dyDescent="0.2">
      <c r="A1" s="26" t="s">
        <v>18</v>
      </c>
      <c r="B1" s="27">
        <v>44272</v>
      </c>
      <c r="G1" s="1"/>
      <c r="H1" s="1"/>
      <c r="I1" s="1"/>
      <c r="J1" s="1"/>
      <c r="K1" s="1" t="s">
        <v>52</v>
      </c>
      <c r="L1" s="6">
        <f>'Summary Exp. 2'!F15</f>
        <v>1886.6666666666667</v>
      </c>
    </row>
    <row r="2" spans="1:14" x14ac:dyDescent="0.2">
      <c r="A2" s="26" t="s">
        <v>19</v>
      </c>
      <c r="B2" s="26" t="s">
        <v>20</v>
      </c>
      <c r="G2" s="28" t="s">
        <v>53</v>
      </c>
      <c r="H2" s="28" t="s">
        <v>1</v>
      </c>
      <c r="I2" s="1" t="s">
        <v>54</v>
      </c>
      <c r="J2" s="1" t="s">
        <v>57</v>
      </c>
      <c r="K2" s="1" t="s">
        <v>12</v>
      </c>
      <c r="L2" s="1" t="s">
        <v>2</v>
      </c>
      <c r="N2" s="1" t="s">
        <v>155</v>
      </c>
    </row>
    <row r="3" spans="1:14" x14ac:dyDescent="0.2">
      <c r="A3" s="26" t="s">
        <v>21</v>
      </c>
      <c r="B3" s="26" t="s">
        <v>22</v>
      </c>
      <c r="G3" t="s">
        <v>55</v>
      </c>
      <c r="H3">
        <v>1</v>
      </c>
      <c r="I3">
        <v>0</v>
      </c>
      <c r="J3" s="8">
        <f>I3/60</f>
        <v>0</v>
      </c>
      <c r="K3" s="16">
        <f>C36</f>
        <v>1850</v>
      </c>
      <c r="L3" s="3">
        <f>K3/$L$1</f>
        <v>0.98056537102473496</v>
      </c>
      <c r="M3" s="1" t="s">
        <v>196</v>
      </c>
      <c r="N3">
        <v>4</v>
      </c>
    </row>
    <row r="4" spans="1:14" x14ac:dyDescent="0.2">
      <c r="A4" s="26" t="s">
        <v>23</v>
      </c>
      <c r="B4" s="26" t="s">
        <v>22</v>
      </c>
      <c r="G4" t="s">
        <v>55</v>
      </c>
      <c r="H4">
        <v>10</v>
      </c>
      <c r="I4">
        <v>60</v>
      </c>
      <c r="J4" s="8">
        <f>I4/60</f>
        <v>1</v>
      </c>
      <c r="K4" s="16">
        <f>C44</f>
        <v>2070</v>
      </c>
      <c r="L4" s="3">
        <f t="shared" ref="L4:L20" si="0">K4/$L$1</f>
        <v>1.0971731448763251</v>
      </c>
      <c r="M4" s="8">
        <f>H4*I4/60</f>
        <v>10</v>
      </c>
      <c r="N4">
        <v>5</v>
      </c>
    </row>
    <row r="5" spans="1:14" x14ac:dyDescent="0.2">
      <c r="G5" t="s">
        <v>55</v>
      </c>
      <c r="H5">
        <v>10</v>
      </c>
      <c r="I5" s="21">
        <v>120</v>
      </c>
      <c r="J5" s="8">
        <f t="shared" ref="J5:J7" si="1">I5/60</f>
        <v>2</v>
      </c>
      <c r="K5" s="16">
        <f>C52</f>
        <v>2000</v>
      </c>
      <c r="L5" s="3">
        <f t="shared" si="0"/>
        <v>1.0600706713780919</v>
      </c>
      <c r="M5" s="8">
        <f t="shared" ref="M5:M21" si="2">H5*I5/60</f>
        <v>20</v>
      </c>
      <c r="N5">
        <v>6</v>
      </c>
    </row>
    <row r="6" spans="1:14" x14ac:dyDescent="0.2">
      <c r="A6" s="26" t="s">
        <v>24</v>
      </c>
      <c r="B6" s="27">
        <v>44265</v>
      </c>
      <c r="G6" s="29" t="s">
        <v>55</v>
      </c>
      <c r="H6" s="29">
        <v>6</v>
      </c>
      <c r="I6" s="35">
        <v>0</v>
      </c>
      <c r="J6" s="31">
        <f t="shared" si="1"/>
        <v>0</v>
      </c>
      <c r="K6" s="29">
        <f>C60</f>
        <v>2040</v>
      </c>
      <c r="L6" s="30">
        <f t="shared" si="0"/>
        <v>1.0812720848056536</v>
      </c>
      <c r="M6" s="8">
        <f t="shared" si="2"/>
        <v>0</v>
      </c>
      <c r="N6">
        <v>7</v>
      </c>
    </row>
    <row r="7" spans="1:14" x14ac:dyDescent="0.2">
      <c r="A7" s="26" t="s">
        <v>25</v>
      </c>
      <c r="G7" s="16" t="s">
        <v>56</v>
      </c>
      <c r="H7" s="16">
        <v>6</v>
      </c>
      <c r="I7" s="34">
        <v>0</v>
      </c>
      <c r="J7" s="32">
        <f t="shared" si="1"/>
        <v>0</v>
      </c>
      <c r="K7" s="16">
        <f>C68</f>
        <v>1960</v>
      </c>
      <c r="L7" s="33">
        <f t="shared" si="0"/>
        <v>1.0388692579505301</v>
      </c>
      <c r="M7" s="8">
        <f t="shared" si="2"/>
        <v>0</v>
      </c>
      <c r="N7">
        <v>8</v>
      </c>
    </row>
    <row r="8" spans="1:14" x14ac:dyDescent="0.2">
      <c r="A8" s="26" t="s">
        <v>26</v>
      </c>
      <c r="B8" s="26" t="s">
        <v>27</v>
      </c>
      <c r="G8" t="s">
        <v>56</v>
      </c>
      <c r="H8" s="16">
        <v>6</v>
      </c>
      <c r="I8" s="35">
        <v>5</v>
      </c>
      <c r="J8" s="6">
        <f>I8/60</f>
        <v>8.3333333333333329E-2</v>
      </c>
      <c r="K8" s="16">
        <f>C76</f>
        <v>1730</v>
      </c>
      <c r="L8" s="3">
        <f t="shared" si="0"/>
        <v>0.91696113074204944</v>
      </c>
      <c r="M8" s="8">
        <f t="shared" si="2"/>
        <v>0.5</v>
      </c>
      <c r="N8">
        <v>9</v>
      </c>
    </row>
    <row r="9" spans="1:14" x14ac:dyDescent="0.2">
      <c r="A9" s="26" t="s">
        <v>28</v>
      </c>
      <c r="B9" s="26" t="s">
        <v>95</v>
      </c>
      <c r="G9" t="s">
        <v>56</v>
      </c>
      <c r="H9" s="16">
        <v>6</v>
      </c>
      <c r="I9" s="36">
        <v>10</v>
      </c>
      <c r="J9" s="6">
        <f t="shared" ref="J9:J21" si="3">I9/60</f>
        <v>0.16666666666666666</v>
      </c>
      <c r="K9">
        <f>C84</f>
        <v>826</v>
      </c>
      <c r="L9" s="3">
        <f t="shared" si="0"/>
        <v>0.43780918727915191</v>
      </c>
      <c r="M9" s="8">
        <f t="shared" si="2"/>
        <v>1</v>
      </c>
      <c r="N9">
        <v>10</v>
      </c>
    </row>
    <row r="10" spans="1:14" x14ac:dyDescent="0.2">
      <c r="G10" t="s">
        <v>56</v>
      </c>
      <c r="H10" s="16">
        <v>6</v>
      </c>
      <c r="I10" s="34">
        <v>15</v>
      </c>
      <c r="J10" s="6">
        <f t="shared" si="3"/>
        <v>0.25</v>
      </c>
      <c r="K10">
        <f>C92</f>
        <v>674</v>
      </c>
      <c r="L10" s="3">
        <f t="shared" si="0"/>
        <v>0.35724381625441692</v>
      </c>
      <c r="M10" s="8">
        <f t="shared" si="2"/>
        <v>1.5</v>
      </c>
      <c r="N10">
        <v>11</v>
      </c>
    </row>
    <row r="11" spans="1:14" x14ac:dyDescent="0.2">
      <c r="A11" s="26" t="s">
        <v>30</v>
      </c>
      <c r="B11" s="26" t="s">
        <v>31</v>
      </c>
      <c r="C11" s="26" t="s">
        <v>32</v>
      </c>
      <c r="D11" s="26" t="s">
        <v>33</v>
      </c>
      <c r="G11" t="s">
        <v>56</v>
      </c>
      <c r="H11" s="16">
        <v>6</v>
      </c>
      <c r="I11" s="35">
        <v>20</v>
      </c>
      <c r="J11" s="6">
        <f t="shared" si="3"/>
        <v>0.33333333333333331</v>
      </c>
      <c r="K11">
        <f>C100</f>
        <v>638</v>
      </c>
      <c r="L11" s="3">
        <f t="shared" si="0"/>
        <v>0.33816254416961128</v>
      </c>
      <c r="M11" s="8">
        <f t="shared" si="2"/>
        <v>2</v>
      </c>
      <c r="N11">
        <v>12</v>
      </c>
    </row>
    <row r="12" spans="1:14" x14ac:dyDescent="0.2">
      <c r="A12" s="26" t="s">
        <v>34</v>
      </c>
      <c r="B12" s="26" t="s">
        <v>34</v>
      </c>
      <c r="C12" s="26">
        <v>1980</v>
      </c>
      <c r="D12" s="26" t="s">
        <v>35</v>
      </c>
      <c r="G12" t="s">
        <v>56</v>
      </c>
      <c r="H12" s="16">
        <v>6</v>
      </c>
      <c r="I12" s="36">
        <v>25</v>
      </c>
      <c r="J12" s="6">
        <f t="shared" si="3"/>
        <v>0.41666666666666669</v>
      </c>
      <c r="K12">
        <f>C108</f>
        <v>634</v>
      </c>
      <c r="L12" s="3">
        <f t="shared" si="0"/>
        <v>0.3360424028268551</v>
      </c>
      <c r="M12" s="8">
        <f t="shared" si="2"/>
        <v>2.5</v>
      </c>
      <c r="N12">
        <v>13</v>
      </c>
    </row>
    <row r="13" spans="1:14" x14ac:dyDescent="0.2">
      <c r="G13" t="s">
        <v>56</v>
      </c>
      <c r="H13" s="16">
        <v>6</v>
      </c>
      <c r="I13" s="34">
        <v>30</v>
      </c>
      <c r="J13" s="6">
        <f t="shared" si="3"/>
        <v>0.5</v>
      </c>
      <c r="K13">
        <f>C116</f>
        <v>616</v>
      </c>
      <c r="L13" s="3">
        <f t="shared" si="0"/>
        <v>0.32650176678445231</v>
      </c>
      <c r="M13" s="8">
        <f t="shared" si="2"/>
        <v>3</v>
      </c>
      <c r="N13">
        <v>14</v>
      </c>
    </row>
    <row r="14" spans="1:14" x14ac:dyDescent="0.2">
      <c r="A14" s="26" t="s">
        <v>24</v>
      </c>
      <c r="B14" s="27">
        <v>44265</v>
      </c>
      <c r="G14" t="s">
        <v>56</v>
      </c>
      <c r="H14" s="16">
        <v>6</v>
      </c>
      <c r="I14" s="34">
        <v>60</v>
      </c>
      <c r="J14" s="6">
        <f t="shared" si="3"/>
        <v>1</v>
      </c>
      <c r="K14">
        <f>C124</f>
        <v>601</v>
      </c>
      <c r="L14" s="3">
        <f t="shared" si="0"/>
        <v>0.31855123674911662</v>
      </c>
      <c r="M14" s="8">
        <f t="shared" si="2"/>
        <v>6</v>
      </c>
      <c r="N14">
        <v>15</v>
      </c>
    </row>
    <row r="15" spans="1:14" x14ac:dyDescent="0.2">
      <c r="A15" s="26" t="s">
        <v>25</v>
      </c>
      <c r="G15" t="s">
        <v>56</v>
      </c>
      <c r="H15" s="16">
        <v>6</v>
      </c>
      <c r="I15" s="35">
        <v>90</v>
      </c>
      <c r="J15" s="6">
        <f t="shared" si="3"/>
        <v>1.5</v>
      </c>
      <c r="K15">
        <f>C132</f>
        <v>621</v>
      </c>
      <c r="L15" s="3">
        <f t="shared" si="0"/>
        <v>0.3291519434628975</v>
      </c>
      <c r="M15" s="8">
        <f t="shared" si="2"/>
        <v>9</v>
      </c>
      <c r="N15">
        <v>16</v>
      </c>
    </row>
    <row r="16" spans="1:14" x14ac:dyDescent="0.2">
      <c r="A16" s="26" t="s">
        <v>26</v>
      </c>
      <c r="B16" s="26" t="s">
        <v>27</v>
      </c>
      <c r="G16" t="s">
        <v>56</v>
      </c>
      <c r="H16" s="16">
        <v>6</v>
      </c>
      <c r="I16" s="34">
        <v>120</v>
      </c>
      <c r="J16" s="6">
        <f t="shared" si="3"/>
        <v>2</v>
      </c>
      <c r="K16">
        <f>C140</f>
        <v>593</v>
      </c>
      <c r="L16" s="3">
        <f t="shared" si="0"/>
        <v>0.31431095406360421</v>
      </c>
      <c r="M16" s="8">
        <f t="shared" si="2"/>
        <v>12</v>
      </c>
      <c r="N16">
        <v>17</v>
      </c>
    </row>
    <row r="17" spans="1:14" x14ac:dyDescent="0.2">
      <c r="A17" s="26" t="s">
        <v>28</v>
      </c>
      <c r="B17" s="26" t="s">
        <v>96</v>
      </c>
      <c r="G17" t="s">
        <v>56</v>
      </c>
      <c r="H17" s="16">
        <v>6</v>
      </c>
      <c r="I17" s="34">
        <v>150</v>
      </c>
      <c r="J17" s="6">
        <f t="shared" si="3"/>
        <v>2.5</v>
      </c>
      <c r="K17" s="8">
        <f>C148</f>
        <v>570</v>
      </c>
      <c r="L17" s="50">
        <f t="shared" si="0"/>
        <v>0.30212014134275617</v>
      </c>
      <c r="M17" s="8">
        <f t="shared" si="2"/>
        <v>15</v>
      </c>
      <c r="N17">
        <v>18</v>
      </c>
    </row>
    <row r="18" spans="1:14" x14ac:dyDescent="0.2">
      <c r="G18" t="s">
        <v>56</v>
      </c>
      <c r="H18" s="16">
        <v>6</v>
      </c>
      <c r="I18" s="35">
        <v>180</v>
      </c>
      <c r="J18" s="6">
        <f t="shared" si="3"/>
        <v>3</v>
      </c>
      <c r="K18">
        <f>C156</f>
        <v>595</v>
      </c>
      <c r="L18" s="3">
        <f t="shared" si="0"/>
        <v>0.3153710247349823</v>
      </c>
      <c r="M18" s="8">
        <f t="shared" si="2"/>
        <v>18</v>
      </c>
      <c r="N18">
        <v>19</v>
      </c>
    </row>
    <row r="19" spans="1:14" x14ac:dyDescent="0.2">
      <c r="A19" s="26" t="s">
        <v>30</v>
      </c>
      <c r="B19" s="26" t="s">
        <v>31</v>
      </c>
      <c r="C19" s="26" t="s">
        <v>32</v>
      </c>
      <c r="D19" s="26" t="s">
        <v>33</v>
      </c>
      <c r="G19" t="s">
        <v>56</v>
      </c>
      <c r="H19" s="16">
        <v>6</v>
      </c>
      <c r="I19" s="34">
        <v>210</v>
      </c>
      <c r="J19" s="6">
        <f t="shared" si="3"/>
        <v>3.5</v>
      </c>
      <c r="K19">
        <f>C164</f>
        <v>561</v>
      </c>
      <c r="L19" s="3">
        <f t="shared" si="0"/>
        <v>0.29734982332155474</v>
      </c>
      <c r="M19" s="8">
        <f t="shared" si="2"/>
        <v>21</v>
      </c>
      <c r="N19">
        <v>20</v>
      </c>
    </row>
    <row r="20" spans="1:14" x14ac:dyDescent="0.2">
      <c r="A20" s="26" t="s">
        <v>34</v>
      </c>
      <c r="B20" s="26" t="s">
        <v>34</v>
      </c>
      <c r="C20" s="26">
        <v>1970</v>
      </c>
      <c r="D20" s="26" t="s">
        <v>35</v>
      </c>
      <c r="G20" t="s">
        <v>56</v>
      </c>
      <c r="H20" s="16">
        <v>6</v>
      </c>
      <c r="I20" s="34">
        <v>240</v>
      </c>
      <c r="J20" s="6">
        <f t="shared" si="3"/>
        <v>4</v>
      </c>
      <c r="K20">
        <f>C172</f>
        <v>557</v>
      </c>
      <c r="L20" s="3">
        <f t="shared" si="0"/>
        <v>0.29522968197879856</v>
      </c>
      <c r="M20" s="8">
        <f t="shared" si="2"/>
        <v>24</v>
      </c>
      <c r="N20">
        <v>21</v>
      </c>
    </row>
    <row r="21" spans="1:14" x14ac:dyDescent="0.2">
      <c r="G21" t="s">
        <v>56</v>
      </c>
      <c r="H21" s="16">
        <v>6</v>
      </c>
      <c r="I21" s="35">
        <v>450</v>
      </c>
      <c r="J21" s="6">
        <f t="shared" si="3"/>
        <v>7.5</v>
      </c>
      <c r="K21">
        <f>'4 mLh'!C12</f>
        <v>475</v>
      </c>
      <c r="L21" s="3">
        <f>K21/$L$1</f>
        <v>0.25176678445229683</v>
      </c>
      <c r="M21" s="8">
        <f t="shared" si="2"/>
        <v>45</v>
      </c>
      <c r="N21">
        <v>22</v>
      </c>
    </row>
    <row r="22" spans="1:14" x14ac:dyDescent="0.2">
      <c r="A22" s="26" t="s">
        <v>24</v>
      </c>
      <c r="B22" s="27">
        <v>44265</v>
      </c>
      <c r="M22" s="8"/>
      <c r="N22">
        <v>23</v>
      </c>
    </row>
    <row r="23" spans="1:14" x14ac:dyDescent="0.2">
      <c r="A23" s="26" t="s">
        <v>25</v>
      </c>
    </row>
    <row r="24" spans="1:14" x14ac:dyDescent="0.2">
      <c r="A24" s="26" t="s">
        <v>26</v>
      </c>
      <c r="B24" s="26" t="s">
        <v>27</v>
      </c>
    </row>
    <row r="25" spans="1:14" x14ac:dyDescent="0.2">
      <c r="A25" s="26" t="s">
        <v>28</v>
      </c>
      <c r="B25" s="26" t="s">
        <v>97</v>
      </c>
      <c r="H25" s="16"/>
      <c r="I25" s="35"/>
      <c r="J25" s="6"/>
      <c r="L25" s="3"/>
    </row>
    <row r="27" spans="1:14" x14ac:dyDescent="0.2">
      <c r="A27" s="26" t="s">
        <v>30</v>
      </c>
      <c r="B27" s="26" t="s">
        <v>31</v>
      </c>
      <c r="C27" s="26" t="s">
        <v>32</v>
      </c>
      <c r="D27" s="26" t="s">
        <v>33</v>
      </c>
    </row>
    <row r="28" spans="1:14" x14ac:dyDescent="0.2">
      <c r="A28" s="26" t="s">
        <v>34</v>
      </c>
      <c r="B28" s="26" t="s">
        <v>34</v>
      </c>
      <c r="C28" s="26">
        <v>1980</v>
      </c>
      <c r="D28" s="26" t="s">
        <v>35</v>
      </c>
    </row>
    <row r="30" spans="1:14" x14ac:dyDescent="0.2">
      <c r="A30" s="26" t="s">
        <v>24</v>
      </c>
      <c r="B30" s="27">
        <v>44265</v>
      </c>
    </row>
    <row r="31" spans="1:14" x14ac:dyDescent="0.2">
      <c r="A31" s="26" t="s">
        <v>25</v>
      </c>
    </row>
    <row r="32" spans="1:14" x14ac:dyDescent="0.2">
      <c r="A32" s="26" t="s">
        <v>26</v>
      </c>
      <c r="B32" s="26" t="s">
        <v>27</v>
      </c>
    </row>
    <row r="33" spans="1:4" x14ac:dyDescent="0.2">
      <c r="A33" s="26" t="s">
        <v>28</v>
      </c>
      <c r="B33" s="26" t="s">
        <v>98</v>
      </c>
    </row>
    <row r="35" spans="1:4" x14ac:dyDescent="0.2">
      <c r="A35" s="26" t="s">
        <v>30</v>
      </c>
      <c r="B35" s="26" t="s">
        <v>31</v>
      </c>
      <c r="C35" s="26" t="s">
        <v>32</v>
      </c>
      <c r="D35" s="26" t="s">
        <v>33</v>
      </c>
    </row>
    <row r="36" spans="1:4" x14ac:dyDescent="0.2">
      <c r="A36" s="26" t="s">
        <v>34</v>
      </c>
      <c r="B36" s="26" t="s">
        <v>34</v>
      </c>
      <c r="C36" s="26">
        <v>1850</v>
      </c>
      <c r="D36" s="26" t="s">
        <v>35</v>
      </c>
    </row>
    <row r="38" spans="1:4" x14ac:dyDescent="0.2">
      <c r="A38" s="26" t="s">
        <v>24</v>
      </c>
      <c r="B38" s="27">
        <v>44265</v>
      </c>
    </row>
    <row r="39" spans="1:4" x14ac:dyDescent="0.2">
      <c r="A39" s="26" t="s">
        <v>25</v>
      </c>
    </row>
    <row r="40" spans="1:4" x14ac:dyDescent="0.2">
      <c r="A40" s="26" t="s">
        <v>26</v>
      </c>
      <c r="B40" s="26" t="s">
        <v>27</v>
      </c>
    </row>
    <row r="41" spans="1:4" x14ac:dyDescent="0.2">
      <c r="A41" s="26" t="s">
        <v>28</v>
      </c>
      <c r="B41" s="26" t="s">
        <v>99</v>
      </c>
    </row>
    <row r="43" spans="1:4" x14ac:dyDescent="0.2">
      <c r="A43" s="26" t="s">
        <v>30</v>
      </c>
      <c r="B43" s="26" t="s">
        <v>31</v>
      </c>
      <c r="C43" s="26" t="s">
        <v>32</v>
      </c>
      <c r="D43" s="26" t="s">
        <v>33</v>
      </c>
    </row>
    <row r="44" spans="1:4" x14ac:dyDescent="0.2">
      <c r="A44" s="26" t="s">
        <v>34</v>
      </c>
      <c r="B44" s="26" t="s">
        <v>34</v>
      </c>
      <c r="C44" s="26">
        <v>2070</v>
      </c>
      <c r="D44" s="26" t="s">
        <v>35</v>
      </c>
    </row>
    <row r="46" spans="1:4" x14ac:dyDescent="0.2">
      <c r="A46" s="26" t="s">
        <v>24</v>
      </c>
      <c r="B46" s="27">
        <v>44265</v>
      </c>
    </row>
    <row r="47" spans="1:4" x14ac:dyDescent="0.2">
      <c r="A47" s="26" t="s">
        <v>25</v>
      </c>
    </row>
    <row r="48" spans="1:4" x14ac:dyDescent="0.2">
      <c r="A48" s="26" t="s">
        <v>26</v>
      </c>
      <c r="B48" s="26" t="s">
        <v>27</v>
      </c>
    </row>
    <row r="49" spans="1:4" x14ac:dyDescent="0.2">
      <c r="A49" s="26" t="s">
        <v>28</v>
      </c>
      <c r="B49" s="26" t="s">
        <v>100</v>
      </c>
    </row>
    <row r="51" spans="1:4" x14ac:dyDescent="0.2">
      <c r="A51" s="26" t="s">
        <v>30</v>
      </c>
      <c r="B51" s="26" t="s">
        <v>31</v>
      </c>
      <c r="C51" s="26" t="s">
        <v>32</v>
      </c>
      <c r="D51" s="26" t="s">
        <v>33</v>
      </c>
    </row>
    <row r="52" spans="1:4" x14ac:dyDescent="0.2">
      <c r="A52" s="26" t="s">
        <v>34</v>
      </c>
      <c r="B52" s="26" t="s">
        <v>34</v>
      </c>
      <c r="C52" s="26">
        <v>2000</v>
      </c>
      <c r="D52" s="26" t="s">
        <v>35</v>
      </c>
    </row>
    <row r="54" spans="1:4" x14ac:dyDescent="0.2">
      <c r="A54" s="26" t="s">
        <v>24</v>
      </c>
      <c r="B54" s="27">
        <v>44265</v>
      </c>
    </row>
    <row r="55" spans="1:4" x14ac:dyDescent="0.2">
      <c r="A55" s="26" t="s">
        <v>25</v>
      </c>
    </row>
    <row r="56" spans="1:4" x14ac:dyDescent="0.2">
      <c r="A56" s="26" t="s">
        <v>26</v>
      </c>
      <c r="B56" s="26" t="s">
        <v>27</v>
      </c>
    </row>
    <row r="57" spans="1:4" x14ac:dyDescent="0.2">
      <c r="A57" s="26" t="s">
        <v>28</v>
      </c>
      <c r="B57" s="26" t="s">
        <v>101</v>
      </c>
    </row>
    <row r="59" spans="1:4" x14ac:dyDescent="0.2">
      <c r="A59" s="26" t="s">
        <v>30</v>
      </c>
      <c r="B59" s="26" t="s">
        <v>31</v>
      </c>
      <c r="C59" s="26" t="s">
        <v>32</v>
      </c>
      <c r="D59" s="26" t="s">
        <v>33</v>
      </c>
    </row>
    <row r="60" spans="1:4" x14ac:dyDescent="0.2">
      <c r="A60" s="26" t="s">
        <v>34</v>
      </c>
      <c r="B60" s="26" t="s">
        <v>34</v>
      </c>
      <c r="C60" s="26">
        <v>2040</v>
      </c>
      <c r="D60" s="26" t="s">
        <v>35</v>
      </c>
    </row>
    <row r="62" spans="1:4" x14ac:dyDescent="0.2">
      <c r="A62" s="26" t="s">
        <v>24</v>
      </c>
      <c r="B62" s="27">
        <v>44265</v>
      </c>
    </row>
    <row r="63" spans="1:4" x14ac:dyDescent="0.2">
      <c r="A63" s="26" t="s">
        <v>25</v>
      </c>
    </row>
    <row r="64" spans="1:4" x14ac:dyDescent="0.2">
      <c r="A64" s="26" t="s">
        <v>26</v>
      </c>
      <c r="B64" s="26" t="s">
        <v>27</v>
      </c>
    </row>
    <row r="65" spans="1:4" x14ac:dyDescent="0.2">
      <c r="A65" s="26" t="s">
        <v>28</v>
      </c>
      <c r="B65" s="26" t="s">
        <v>102</v>
      </c>
    </row>
    <row r="67" spans="1:4" x14ac:dyDescent="0.2">
      <c r="A67" s="26" t="s">
        <v>30</v>
      </c>
      <c r="B67" s="26" t="s">
        <v>31</v>
      </c>
      <c r="C67" s="26" t="s">
        <v>32</v>
      </c>
      <c r="D67" s="26" t="s">
        <v>33</v>
      </c>
    </row>
    <row r="68" spans="1:4" x14ac:dyDescent="0.2">
      <c r="A68" s="26" t="s">
        <v>34</v>
      </c>
      <c r="B68" s="26" t="s">
        <v>34</v>
      </c>
      <c r="C68" s="26">
        <v>1960</v>
      </c>
      <c r="D68" s="26" t="s">
        <v>35</v>
      </c>
    </row>
    <row r="70" spans="1:4" x14ac:dyDescent="0.2">
      <c r="A70" s="26" t="s">
        <v>24</v>
      </c>
      <c r="B70" s="27">
        <v>44265</v>
      </c>
    </row>
    <row r="71" spans="1:4" x14ac:dyDescent="0.2">
      <c r="A71" s="26" t="s">
        <v>25</v>
      </c>
    </row>
    <row r="72" spans="1:4" x14ac:dyDescent="0.2">
      <c r="A72" s="26" t="s">
        <v>26</v>
      </c>
      <c r="B72" s="26" t="s">
        <v>27</v>
      </c>
    </row>
    <row r="73" spans="1:4" x14ac:dyDescent="0.2">
      <c r="A73" s="26" t="s">
        <v>28</v>
      </c>
      <c r="B73" s="26" t="s">
        <v>103</v>
      </c>
    </row>
    <row r="75" spans="1:4" x14ac:dyDescent="0.2">
      <c r="A75" s="26" t="s">
        <v>30</v>
      </c>
      <c r="B75" s="26" t="s">
        <v>31</v>
      </c>
      <c r="C75" s="26" t="s">
        <v>32</v>
      </c>
      <c r="D75" s="26" t="s">
        <v>33</v>
      </c>
    </row>
    <row r="76" spans="1:4" x14ac:dyDescent="0.2">
      <c r="A76" s="26" t="s">
        <v>34</v>
      </c>
      <c r="B76" s="26" t="s">
        <v>34</v>
      </c>
      <c r="C76" s="26">
        <v>1730</v>
      </c>
      <c r="D76" s="26" t="s">
        <v>35</v>
      </c>
    </row>
    <row r="78" spans="1:4" x14ac:dyDescent="0.2">
      <c r="A78" s="26" t="s">
        <v>24</v>
      </c>
      <c r="B78" s="27">
        <v>44265</v>
      </c>
    </row>
    <row r="79" spans="1:4" x14ac:dyDescent="0.2">
      <c r="A79" s="26" t="s">
        <v>25</v>
      </c>
    </row>
    <row r="80" spans="1:4" x14ac:dyDescent="0.2">
      <c r="A80" s="26" t="s">
        <v>26</v>
      </c>
      <c r="B80" s="26" t="s">
        <v>27</v>
      </c>
    </row>
    <row r="81" spans="1:4" x14ac:dyDescent="0.2">
      <c r="A81" s="26" t="s">
        <v>28</v>
      </c>
      <c r="B81" s="26" t="s">
        <v>104</v>
      </c>
    </row>
    <row r="83" spans="1:4" x14ac:dyDescent="0.2">
      <c r="A83" s="26" t="s">
        <v>30</v>
      </c>
      <c r="B83" s="26" t="s">
        <v>31</v>
      </c>
      <c r="C83" s="26" t="s">
        <v>32</v>
      </c>
      <c r="D83" s="26" t="s">
        <v>33</v>
      </c>
    </row>
    <row r="84" spans="1:4" x14ac:dyDescent="0.2">
      <c r="A84" s="26" t="s">
        <v>34</v>
      </c>
      <c r="B84" s="26" t="s">
        <v>34</v>
      </c>
      <c r="C84" s="26">
        <v>826</v>
      </c>
      <c r="D84" s="26" t="s">
        <v>35</v>
      </c>
    </row>
    <row r="86" spans="1:4" x14ac:dyDescent="0.2">
      <c r="A86" s="26" t="s">
        <v>24</v>
      </c>
      <c r="B86" s="27">
        <v>44265</v>
      </c>
    </row>
    <row r="87" spans="1:4" x14ac:dyDescent="0.2">
      <c r="A87" s="26" t="s">
        <v>25</v>
      </c>
    </row>
    <row r="88" spans="1:4" x14ac:dyDescent="0.2">
      <c r="A88" s="26" t="s">
        <v>26</v>
      </c>
      <c r="B88" s="26" t="s">
        <v>27</v>
      </c>
    </row>
    <row r="89" spans="1:4" x14ac:dyDescent="0.2">
      <c r="A89" s="26" t="s">
        <v>28</v>
      </c>
      <c r="B89" s="26" t="s">
        <v>105</v>
      </c>
    </row>
    <row r="91" spans="1:4" x14ac:dyDescent="0.2">
      <c r="A91" s="26" t="s">
        <v>30</v>
      </c>
      <c r="B91" s="26" t="s">
        <v>31</v>
      </c>
      <c r="C91" s="26" t="s">
        <v>32</v>
      </c>
      <c r="D91" s="26" t="s">
        <v>33</v>
      </c>
    </row>
    <row r="92" spans="1:4" x14ac:dyDescent="0.2">
      <c r="A92" s="26" t="s">
        <v>34</v>
      </c>
      <c r="B92" s="26" t="s">
        <v>34</v>
      </c>
      <c r="C92" s="26">
        <v>674</v>
      </c>
      <c r="D92" s="26" t="s">
        <v>35</v>
      </c>
    </row>
    <row r="94" spans="1:4" x14ac:dyDescent="0.2">
      <c r="A94" s="26" t="s">
        <v>24</v>
      </c>
      <c r="B94" s="27">
        <v>44265</v>
      </c>
    </row>
    <row r="95" spans="1:4" x14ac:dyDescent="0.2">
      <c r="A95" s="26" t="s">
        <v>25</v>
      </c>
    </row>
    <row r="96" spans="1:4" x14ac:dyDescent="0.2">
      <c r="A96" s="26" t="s">
        <v>26</v>
      </c>
      <c r="B96" s="26" t="s">
        <v>27</v>
      </c>
    </row>
    <row r="97" spans="1:4" x14ac:dyDescent="0.2">
      <c r="A97" s="26" t="s">
        <v>28</v>
      </c>
      <c r="B97" s="26" t="s">
        <v>106</v>
      </c>
    </row>
    <row r="99" spans="1:4" x14ac:dyDescent="0.2">
      <c r="A99" s="26" t="s">
        <v>30</v>
      </c>
      <c r="B99" s="26" t="s">
        <v>31</v>
      </c>
      <c r="C99" s="26" t="s">
        <v>32</v>
      </c>
      <c r="D99" s="26" t="s">
        <v>33</v>
      </c>
    </row>
    <row r="100" spans="1:4" x14ac:dyDescent="0.2">
      <c r="A100" s="26" t="s">
        <v>34</v>
      </c>
      <c r="B100" s="26" t="s">
        <v>34</v>
      </c>
      <c r="C100" s="26">
        <v>638</v>
      </c>
      <c r="D100" s="26" t="s">
        <v>35</v>
      </c>
    </row>
    <row r="102" spans="1:4" x14ac:dyDescent="0.2">
      <c r="A102" s="26" t="s">
        <v>24</v>
      </c>
      <c r="B102" s="27">
        <v>44265</v>
      </c>
    </row>
    <row r="103" spans="1:4" x14ac:dyDescent="0.2">
      <c r="A103" s="26" t="s">
        <v>25</v>
      </c>
    </row>
    <row r="104" spans="1:4" x14ac:dyDescent="0.2">
      <c r="A104" s="26" t="s">
        <v>26</v>
      </c>
      <c r="B104" s="26" t="s">
        <v>27</v>
      </c>
    </row>
    <row r="105" spans="1:4" x14ac:dyDescent="0.2">
      <c r="A105" s="26" t="s">
        <v>28</v>
      </c>
      <c r="B105" s="26" t="s">
        <v>107</v>
      </c>
    </row>
    <row r="107" spans="1:4" x14ac:dyDescent="0.2">
      <c r="A107" s="26" t="s">
        <v>30</v>
      </c>
      <c r="B107" s="26" t="s">
        <v>31</v>
      </c>
      <c r="C107" s="26" t="s">
        <v>32</v>
      </c>
      <c r="D107" s="26" t="s">
        <v>33</v>
      </c>
    </row>
    <row r="108" spans="1:4" x14ac:dyDescent="0.2">
      <c r="A108" s="26" t="s">
        <v>34</v>
      </c>
      <c r="B108" s="26" t="s">
        <v>34</v>
      </c>
      <c r="C108" s="26">
        <v>634</v>
      </c>
      <c r="D108" s="26" t="s">
        <v>35</v>
      </c>
    </row>
    <row r="110" spans="1:4" x14ac:dyDescent="0.2">
      <c r="A110" s="26" t="s">
        <v>24</v>
      </c>
      <c r="B110" s="27">
        <v>44265</v>
      </c>
    </row>
    <row r="111" spans="1:4" x14ac:dyDescent="0.2">
      <c r="A111" s="26" t="s">
        <v>25</v>
      </c>
    </row>
    <row r="112" spans="1:4" x14ac:dyDescent="0.2">
      <c r="A112" s="26" t="s">
        <v>26</v>
      </c>
      <c r="B112" s="26" t="s">
        <v>27</v>
      </c>
    </row>
    <row r="113" spans="1:4" x14ac:dyDescent="0.2">
      <c r="A113" s="26" t="s">
        <v>28</v>
      </c>
      <c r="B113" s="26" t="s">
        <v>108</v>
      </c>
    </row>
    <row r="115" spans="1:4" x14ac:dyDescent="0.2">
      <c r="A115" s="26" t="s">
        <v>30</v>
      </c>
      <c r="B115" s="26" t="s">
        <v>31</v>
      </c>
      <c r="C115" s="26" t="s">
        <v>32</v>
      </c>
      <c r="D115" s="26" t="s">
        <v>33</v>
      </c>
    </row>
    <row r="116" spans="1:4" x14ac:dyDescent="0.2">
      <c r="A116" s="26" t="s">
        <v>34</v>
      </c>
      <c r="B116" s="26" t="s">
        <v>34</v>
      </c>
      <c r="C116" s="26">
        <v>616</v>
      </c>
      <c r="D116" s="26" t="s">
        <v>35</v>
      </c>
    </row>
    <row r="118" spans="1:4" x14ac:dyDescent="0.2">
      <c r="A118" s="26" t="s">
        <v>24</v>
      </c>
      <c r="B118" s="27">
        <v>44265</v>
      </c>
    </row>
    <row r="119" spans="1:4" x14ac:dyDescent="0.2">
      <c r="A119" s="26" t="s">
        <v>25</v>
      </c>
    </row>
    <row r="120" spans="1:4" x14ac:dyDescent="0.2">
      <c r="A120" s="26" t="s">
        <v>26</v>
      </c>
      <c r="B120" s="26" t="s">
        <v>27</v>
      </c>
    </row>
    <row r="121" spans="1:4" x14ac:dyDescent="0.2">
      <c r="A121" s="26" t="s">
        <v>28</v>
      </c>
      <c r="B121" s="26" t="s">
        <v>109</v>
      </c>
    </row>
    <row r="123" spans="1:4" x14ac:dyDescent="0.2">
      <c r="A123" s="26" t="s">
        <v>30</v>
      </c>
      <c r="B123" s="26" t="s">
        <v>31</v>
      </c>
      <c r="C123" s="26" t="s">
        <v>32</v>
      </c>
      <c r="D123" s="26" t="s">
        <v>33</v>
      </c>
    </row>
    <row r="124" spans="1:4" x14ac:dyDescent="0.2">
      <c r="A124" s="26" t="s">
        <v>34</v>
      </c>
      <c r="B124" s="26" t="s">
        <v>34</v>
      </c>
      <c r="C124" s="26">
        <v>601</v>
      </c>
      <c r="D124" s="26" t="s">
        <v>35</v>
      </c>
    </row>
    <row r="126" spans="1:4" x14ac:dyDescent="0.2">
      <c r="A126" s="26" t="s">
        <v>24</v>
      </c>
      <c r="B126" s="27">
        <v>44265</v>
      </c>
    </row>
    <row r="127" spans="1:4" x14ac:dyDescent="0.2">
      <c r="A127" s="26" t="s">
        <v>25</v>
      </c>
    </row>
    <row r="128" spans="1:4" x14ac:dyDescent="0.2">
      <c r="A128" s="26" t="s">
        <v>26</v>
      </c>
      <c r="B128" s="26" t="s">
        <v>27</v>
      </c>
    </row>
    <row r="129" spans="1:4" x14ac:dyDescent="0.2">
      <c r="A129" s="26" t="s">
        <v>28</v>
      </c>
      <c r="B129" s="26" t="s">
        <v>110</v>
      </c>
    </row>
    <row r="131" spans="1:4" x14ac:dyDescent="0.2">
      <c r="A131" s="26" t="s">
        <v>30</v>
      </c>
      <c r="B131" s="26" t="s">
        <v>31</v>
      </c>
      <c r="C131" s="26" t="s">
        <v>32</v>
      </c>
      <c r="D131" s="26" t="s">
        <v>33</v>
      </c>
    </row>
    <row r="132" spans="1:4" x14ac:dyDescent="0.2">
      <c r="A132" s="26" t="s">
        <v>34</v>
      </c>
      <c r="B132" s="26" t="s">
        <v>34</v>
      </c>
      <c r="C132" s="26">
        <v>621</v>
      </c>
      <c r="D132" s="26" t="s">
        <v>35</v>
      </c>
    </row>
    <row r="134" spans="1:4" x14ac:dyDescent="0.2">
      <c r="A134" s="26" t="s">
        <v>24</v>
      </c>
      <c r="B134" s="27">
        <v>44265</v>
      </c>
    </row>
    <row r="135" spans="1:4" x14ac:dyDescent="0.2">
      <c r="A135" s="26" t="s">
        <v>25</v>
      </c>
    </row>
    <row r="136" spans="1:4" x14ac:dyDescent="0.2">
      <c r="A136" s="26" t="s">
        <v>26</v>
      </c>
      <c r="B136" s="26" t="s">
        <v>27</v>
      </c>
    </row>
    <row r="137" spans="1:4" x14ac:dyDescent="0.2">
      <c r="A137" s="26" t="s">
        <v>28</v>
      </c>
      <c r="B137" s="26" t="s">
        <v>111</v>
      </c>
    </row>
    <row r="139" spans="1:4" x14ac:dyDescent="0.2">
      <c r="A139" s="26" t="s">
        <v>30</v>
      </c>
      <c r="B139" s="26" t="s">
        <v>31</v>
      </c>
      <c r="C139" s="26" t="s">
        <v>32</v>
      </c>
      <c r="D139" s="26" t="s">
        <v>33</v>
      </c>
    </row>
    <row r="140" spans="1:4" x14ac:dyDescent="0.2">
      <c r="A140" s="26" t="s">
        <v>34</v>
      </c>
      <c r="B140" s="26" t="s">
        <v>34</v>
      </c>
      <c r="C140" s="26">
        <v>593</v>
      </c>
      <c r="D140" s="26" t="s">
        <v>35</v>
      </c>
    </row>
    <row r="142" spans="1:4" x14ac:dyDescent="0.2">
      <c r="A142" s="26" t="s">
        <v>24</v>
      </c>
      <c r="B142" s="27">
        <v>44265</v>
      </c>
    </row>
    <row r="143" spans="1:4" x14ac:dyDescent="0.2">
      <c r="A143" s="26" t="s">
        <v>25</v>
      </c>
    </row>
    <row r="144" spans="1:4" x14ac:dyDescent="0.2">
      <c r="A144" s="26" t="s">
        <v>26</v>
      </c>
      <c r="B144" s="26" t="s">
        <v>27</v>
      </c>
    </row>
    <row r="145" spans="1:4" x14ac:dyDescent="0.2">
      <c r="A145" s="26" t="s">
        <v>28</v>
      </c>
      <c r="B145" s="26" t="s">
        <v>112</v>
      </c>
    </row>
    <row r="147" spans="1:4" x14ac:dyDescent="0.2">
      <c r="A147" s="26" t="s">
        <v>30</v>
      </c>
      <c r="B147" s="26" t="s">
        <v>31</v>
      </c>
      <c r="C147" s="26" t="s">
        <v>32</v>
      </c>
      <c r="D147" s="26" t="s">
        <v>33</v>
      </c>
    </row>
    <row r="148" spans="1:4" x14ac:dyDescent="0.2">
      <c r="A148" s="26" t="s">
        <v>34</v>
      </c>
      <c r="B148" s="26" t="s">
        <v>34</v>
      </c>
      <c r="C148" s="26">
        <v>570</v>
      </c>
      <c r="D148" s="26" t="s">
        <v>35</v>
      </c>
    </row>
    <row r="150" spans="1:4" x14ac:dyDescent="0.2">
      <c r="A150" s="26" t="s">
        <v>24</v>
      </c>
      <c r="B150" s="27">
        <v>44265</v>
      </c>
    </row>
    <row r="151" spans="1:4" x14ac:dyDescent="0.2">
      <c r="A151" s="26" t="s">
        <v>25</v>
      </c>
    </row>
    <row r="152" spans="1:4" x14ac:dyDescent="0.2">
      <c r="A152" s="26" t="s">
        <v>26</v>
      </c>
      <c r="B152" s="26" t="s">
        <v>27</v>
      </c>
    </row>
    <row r="153" spans="1:4" x14ac:dyDescent="0.2">
      <c r="A153" s="26" t="s">
        <v>28</v>
      </c>
      <c r="B153" s="26" t="s">
        <v>113</v>
      </c>
    </row>
    <row r="155" spans="1:4" x14ac:dyDescent="0.2">
      <c r="A155" s="26" t="s">
        <v>30</v>
      </c>
      <c r="B155" s="26" t="s">
        <v>31</v>
      </c>
      <c r="C155" s="26" t="s">
        <v>32</v>
      </c>
      <c r="D155" s="26" t="s">
        <v>33</v>
      </c>
    </row>
    <row r="156" spans="1:4" x14ac:dyDescent="0.2">
      <c r="A156" s="26" t="s">
        <v>34</v>
      </c>
      <c r="B156" s="26" t="s">
        <v>34</v>
      </c>
      <c r="C156" s="26">
        <v>595</v>
      </c>
      <c r="D156" s="26" t="s">
        <v>35</v>
      </c>
    </row>
    <row r="158" spans="1:4" x14ac:dyDescent="0.2">
      <c r="A158" s="26" t="s">
        <v>24</v>
      </c>
      <c r="B158" s="27">
        <v>44265</v>
      </c>
    </row>
    <row r="159" spans="1:4" x14ac:dyDescent="0.2">
      <c r="A159" s="26" t="s">
        <v>25</v>
      </c>
    </row>
    <row r="160" spans="1:4" x14ac:dyDescent="0.2">
      <c r="A160" s="26" t="s">
        <v>26</v>
      </c>
      <c r="B160" s="26" t="s">
        <v>27</v>
      </c>
    </row>
    <row r="161" spans="1:4" x14ac:dyDescent="0.2">
      <c r="A161" s="26" t="s">
        <v>28</v>
      </c>
      <c r="B161" s="26" t="s">
        <v>114</v>
      </c>
    </row>
    <row r="163" spans="1:4" x14ac:dyDescent="0.2">
      <c r="A163" s="26" t="s">
        <v>30</v>
      </c>
      <c r="B163" s="26" t="s">
        <v>31</v>
      </c>
      <c r="C163" s="26" t="s">
        <v>32</v>
      </c>
      <c r="D163" s="26" t="s">
        <v>33</v>
      </c>
    </row>
    <row r="164" spans="1:4" x14ac:dyDescent="0.2">
      <c r="A164" s="26" t="s">
        <v>34</v>
      </c>
      <c r="B164" s="26" t="s">
        <v>34</v>
      </c>
      <c r="C164" s="26">
        <v>561</v>
      </c>
      <c r="D164" s="26" t="s">
        <v>35</v>
      </c>
    </row>
    <row r="166" spans="1:4" x14ac:dyDescent="0.2">
      <c r="A166" s="26" t="s">
        <v>24</v>
      </c>
      <c r="B166" s="27">
        <v>44265</v>
      </c>
    </row>
    <row r="167" spans="1:4" x14ac:dyDescent="0.2">
      <c r="A167" s="26" t="s">
        <v>25</v>
      </c>
    </row>
    <row r="168" spans="1:4" x14ac:dyDescent="0.2">
      <c r="A168" s="26" t="s">
        <v>26</v>
      </c>
      <c r="B168" s="26" t="s">
        <v>27</v>
      </c>
    </row>
    <row r="169" spans="1:4" x14ac:dyDescent="0.2">
      <c r="A169" s="26" t="s">
        <v>28</v>
      </c>
      <c r="B169" s="26" t="s">
        <v>115</v>
      </c>
    </row>
    <row r="171" spans="1:4" x14ac:dyDescent="0.2">
      <c r="A171" s="26" t="s">
        <v>30</v>
      </c>
      <c r="B171" s="26" t="s">
        <v>31</v>
      </c>
      <c r="C171" s="26" t="s">
        <v>32</v>
      </c>
      <c r="D171" s="26" t="s">
        <v>33</v>
      </c>
    </row>
    <row r="172" spans="1:4" x14ac:dyDescent="0.2">
      <c r="A172" s="26" t="s">
        <v>34</v>
      </c>
      <c r="B172" s="26" t="s">
        <v>34</v>
      </c>
      <c r="C172" s="26">
        <v>557</v>
      </c>
      <c r="D172" s="26" t="s">
        <v>35</v>
      </c>
    </row>
  </sheetData>
  <pageMargins left="0.7" right="0.7" top="0.75" bottom="0.75" header="0.3" footer="0.3"/>
  <drawing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164"/>
  <sheetViews>
    <sheetView workbookViewId="0">
      <selection activeCell="L1" sqref="L1"/>
    </sheetView>
  </sheetViews>
  <sheetFormatPr baseColWidth="10" defaultColWidth="8.83203125" defaultRowHeight="15" x14ac:dyDescent="0.2"/>
  <cols>
    <col min="1" max="1" width="18.33203125" style="26" bestFit="1" customWidth="1"/>
    <col min="2" max="2" width="14" style="26" bestFit="1" customWidth="1"/>
    <col min="3" max="3" width="6.5" style="26" bestFit="1" customWidth="1"/>
    <col min="4" max="4" width="5.5" style="26" bestFit="1" customWidth="1"/>
    <col min="11" max="11" width="9.6640625" customWidth="1"/>
  </cols>
  <sheetData>
    <row r="1" spans="1:13" x14ac:dyDescent="0.2">
      <c r="A1" s="26" t="s">
        <v>18</v>
      </c>
      <c r="B1" s="27">
        <v>44272</v>
      </c>
      <c r="G1" s="1"/>
      <c r="H1" s="1"/>
      <c r="I1" s="1"/>
      <c r="J1" s="1"/>
      <c r="K1" s="1" t="s">
        <v>52</v>
      </c>
      <c r="L1" s="6">
        <f>'Summary Exp. 2'!F15</f>
        <v>1886.6666666666667</v>
      </c>
    </row>
    <row r="2" spans="1:13" x14ac:dyDescent="0.2">
      <c r="A2" s="26" t="s">
        <v>19</v>
      </c>
      <c r="B2" s="26" t="s">
        <v>20</v>
      </c>
      <c r="G2" s="28" t="s">
        <v>53</v>
      </c>
      <c r="H2" s="28" t="s">
        <v>1</v>
      </c>
      <c r="I2" s="1" t="s">
        <v>54</v>
      </c>
      <c r="J2" s="1" t="s">
        <v>57</v>
      </c>
      <c r="K2" s="1" t="s">
        <v>12</v>
      </c>
      <c r="L2" s="1" t="s">
        <v>2</v>
      </c>
      <c r="M2" s="1" t="s">
        <v>196</v>
      </c>
    </row>
    <row r="3" spans="1:13" x14ac:dyDescent="0.2">
      <c r="A3" s="26" t="s">
        <v>21</v>
      </c>
      <c r="B3" s="26" t="s">
        <v>22</v>
      </c>
      <c r="G3" t="s">
        <v>55</v>
      </c>
      <c r="H3">
        <v>1</v>
      </c>
      <c r="I3">
        <v>0</v>
      </c>
      <c r="J3" s="8">
        <f>I3/60</f>
        <v>0</v>
      </c>
      <c r="K3">
        <f>C20</f>
        <v>1730</v>
      </c>
      <c r="L3" s="3">
        <f>K3/$L$1</f>
        <v>0.91696113074204944</v>
      </c>
      <c r="M3" s="8">
        <f>H3*I3/60</f>
        <v>0</v>
      </c>
    </row>
    <row r="4" spans="1:13" x14ac:dyDescent="0.2">
      <c r="A4" s="26" t="s">
        <v>23</v>
      </c>
      <c r="B4" s="26" t="s">
        <v>22</v>
      </c>
      <c r="G4" t="s">
        <v>55</v>
      </c>
      <c r="H4">
        <v>10</v>
      </c>
      <c r="I4">
        <v>60</v>
      </c>
      <c r="J4" s="8">
        <f>I4/60</f>
        <v>1</v>
      </c>
      <c r="K4">
        <f>C28</f>
        <v>1740</v>
      </c>
      <c r="L4" s="3">
        <f t="shared" ref="L4:L21" si="0">K4/$L$1</f>
        <v>0.92226148409893993</v>
      </c>
      <c r="M4" s="8">
        <f t="shared" ref="M4:M22" si="1">H4*I4/60</f>
        <v>10</v>
      </c>
    </row>
    <row r="5" spans="1:13" x14ac:dyDescent="0.2">
      <c r="G5" t="s">
        <v>55</v>
      </c>
      <c r="H5">
        <v>10</v>
      </c>
      <c r="I5" s="21">
        <v>120</v>
      </c>
      <c r="J5" s="8">
        <f t="shared" ref="J5:J7" si="2">I5/60</f>
        <v>2</v>
      </c>
      <c r="K5" s="16">
        <f>C36</f>
        <v>1760</v>
      </c>
      <c r="L5" s="3">
        <f t="shared" si="0"/>
        <v>0.93286219081272082</v>
      </c>
      <c r="M5" s="8">
        <f t="shared" si="1"/>
        <v>20</v>
      </c>
    </row>
    <row r="6" spans="1:13" x14ac:dyDescent="0.2">
      <c r="A6" s="26" t="s">
        <v>24</v>
      </c>
      <c r="B6" s="27">
        <v>44266</v>
      </c>
      <c r="G6" s="29" t="s">
        <v>55</v>
      </c>
      <c r="H6" s="29">
        <v>4</v>
      </c>
      <c r="I6" s="35">
        <v>0</v>
      </c>
      <c r="J6" s="31">
        <f t="shared" si="2"/>
        <v>0</v>
      </c>
      <c r="K6" s="29">
        <f>C44</f>
        <v>1840</v>
      </c>
      <c r="L6" s="3">
        <f t="shared" si="0"/>
        <v>0.97526501766784446</v>
      </c>
      <c r="M6" s="8">
        <f t="shared" si="1"/>
        <v>0</v>
      </c>
    </row>
    <row r="7" spans="1:13" x14ac:dyDescent="0.2">
      <c r="A7" s="26" t="s">
        <v>25</v>
      </c>
      <c r="G7" s="16" t="s">
        <v>56</v>
      </c>
      <c r="H7" s="16">
        <v>4</v>
      </c>
      <c r="I7" s="34">
        <v>0</v>
      </c>
      <c r="J7" s="32">
        <f t="shared" si="2"/>
        <v>0</v>
      </c>
      <c r="K7" s="16">
        <f>C52</f>
        <v>1760</v>
      </c>
      <c r="L7" s="3">
        <f t="shared" si="0"/>
        <v>0.93286219081272082</v>
      </c>
      <c r="M7" s="8">
        <f t="shared" si="1"/>
        <v>0</v>
      </c>
    </row>
    <row r="8" spans="1:13" x14ac:dyDescent="0.2">
      <c r="A8" s="26" t="s">
        <v>26</v>
      </c>
      <c r="B8" s="26" t="s">
        <v>27</v>
      </c>
      <c r="G8" t="s">
        <v>56</v>
      </c>
      <c r="H8" s="16">
        <v>4</v>
      </c>
      <c r="I8" s="35">
        <v>5</v>
      </c>
      <c r="J8" s="6">
        <f>I8/60</f>
        <v>8.3333333333333329E-2</v>
      </c>
      <c r="K8" s="16">
        <f>C60</f>
        <v>1740</v>
      </c>
      <c r="L8" s="3">
        <f t="shared" si="0"/>
        <v>0.92226148409893993</v>
      </c>
      <c r="M8" s="8">
        <f t="shared" si="1"/>
        <v>0.33333333333333331</v>
      </c>
    </row>
    <row r="9" spans="1:13" x14ac:dyDescent="0.2">
      <c r="A9" s="26" t="s">
        <v>28</v>
      </c>
      <c r="B9" s="26" t="s">
        <v>116</v>
      </c>
      <c r="G9" t="s">
        <v>56</v>
      </c>
      <c r="H9" s="16">
        <v>4</v>
      </c>
      <c r="I9" s="36">
        <v>10</v>
      </c>
      <c r="J9" s="6">
        <f t="shared" ref="J9:J22" si="3">I9/60</f>
        <v>0.16666666666666666</v>
      </c>
      <c r="K9" s="16">
        <f>C68</f>
        <v>1230</v>
      </c>
      <c r="L9" s="3">
        <f t="shared" si="0"/>
        <v>0.65194346289752647</v>
      </c>
      <c r="M9" s="8">
        <f t="shared" si="1"/>
        <v>0.66666666666666663</v>
      </c>
    </row>
    <row r="10" spans="1:13" x14ac:dyDescent="0.2">
      <c r="G10" t="s">
        <v>56</v>
      </c>
      <c r="H10" s="16">
        <v>4</v>
      </c>
      <c r="I10" s="34">
        <v>15</v>
      </c>
      <c r="J10" s="6">
        <f t="shared" si="3"/>
        <v>0.25</v>
      </c>
      <c r="K10" s="16">
        <f>C76</f>
        <v>829</v>
      </c>
      <c r="L10" s="3">
        <f t="shared" si="0"/>
        <v>0.43939929328621907</v>
      </c>
      <c r="M10" s="8">
        <f t="shared" si="1"/>
        <v>1</v>
      </c>
    </row>
    <row r="11" spans="1:13" x14ac:dyDescent="0.2">
      <c r="A11" s="26" t="s">
        <v>30</v>
      </c>
      <c r="B11" s="26" t="s">
        <v>31</v>
      </c>
      <c r="C11" s="26" t="s">
        <v>32</v>
      </c>
      <c r="D11" s="26" t="s">
        <v>33</v>
      </c>
      <c r="G11" t="s">
        <v>56</v>
      </c>
      <c r="H11" s="16">
        <v>4</v>
      </c>
      <c r="I11" s="35">
        <v>20</v>
      </c>
      <c r="J11" s="6">
        <f t="shared" si="3"/>
        <v>0.33333333333333331</v>
      </c>
      <c r="K11" s="16">
        <f>C84</f>
        <v>621</v>
      </c>
      <c r="L11" s="3">
        <f t="shared" si="0"/>
        <v>0.3291519434628975</v>
      </c>
      <c r="M11" s="8">
        <f t="shared" si="1"/>
        <v>1.3333333333333333</v>
      </c>
    </row>
    <row r="12" spans="1:13" x14ac:dyDescent="0.2">
      <c r="A12" s="26" t="s">
        <v>34</v>
      </c>
      <c r="B12" s="26" t="s">
        <v>34</v>
      </c>
      <c r="C12" s="26">
        <v>475</v>
      </c>
      <c r="D12" s="26" t="s">
        <v>35</v>
      </c>
      <c r="G12" t="s">
        <v>56</v>
      </c>
      <c r="H12" s="16">
        <v>4</v>
      </c>
      <c r="I12" s="36">
        <v>25</v>
      </c>
      <c r="J12" s="6">
        <f t="shared" si="3"/>
        <v>0.41666666666666669</v>
      </c>
      <c r="K12" s="16">
        <f>C92</f>
        <v>503</v>
      </c>
      <c r="L12" s="3">
        <f t="shared" si="0"/>
        <v>0.26660777385159007</v>
      </c>
      <c r="M12" s="8">
        <f t="shared" si="1"/>
        <v>1.6666666666666667</v>
      </c>
    </row>
    <row r="13" spans="1:13" x14ac:dyDescent="0.2">
      <c r="G13" t="s">
        <v>56</v>
      </c>
      <c r="H13" s="16">
        <v>4</v>
      </c>
      <c r="I13" s="34">
        <v>30</v>
      </c>
      <c r="J13" s="6">
        <f t="shared" si="3"/>
        <v>0.5</v>
      </c>
      <c r="K13" s="16">
        <f>C100</f>
        <v>493</v>
      </c>
      <c r="L13" s="3">
        <f t="shared" si="0"/>
        <v>0.26130742049469963</v>
      </c>
      <c r="M13" s="8">
        <f t="shared" si="1"/>
        <v>2</v>
      </c>
    </row>
    <row r="14" spans="1:13" x14ac:dyDescent="0.2">
      <c r="A14" s="26" t="s">
        <v>24</v>
      </c>
      <c r="B14" s="27">
        <v>44266</v>
      </c>
      <c r="G14" t="s">
        <v>56</v>
      </c>
      <c r="H14" s="16">
        <v>4</v>
      </c>
      <c r="I14" s="34">
        <v>60</v>
      </c>
      <c r="J14" s="6">
        <f t="shared" si="3"/>
        <v>1</v>
      </c>
      <c r="K14" s="16">
        <f>C108</f>
        <v>477</v>
      </c>
      <c r="L14" s="3">
        <f t="shared" si="0"/>
        <v>0.25282685512367492</v>
      </c>
      <c r="M14" s="8">
        <f t="shared" si="1"/>
        <v>4</v>
      </c>
    </row>
    <row r="15" spans="1:13" x14ac:dyDescent="0.2">
      <c r="A15" s="26" t="s">
        <v>25</v>
      </c>
      <c r="G15" t="s">
        <v>56</v>
      </c>
      <c r="H15" s="16">
        <v>4</v>
      </c>
      <c r="I15" s="35">
        <v>90</v>
      </c>
      <c r="J15" s="6">
        <f t="shared" si="3"/>
        <v>1.5</v>
      </c>
      <c r="K15" s="16">
        <f>C116</f>
        <v>435</v>
      </c>
      <c r="L15" s="3">
        <f t="shared" si="0"/>
        <v>0.23056537102473498</v>
      </c>
      <c r="M15" s="8">
        <f t="shared" si="1"/>
        <v>6</v>
      </c>
    </row>
    <row r="16" spans="1:13" x14ac:dyDescent="0.2">
      <c r="A16" s="26" t="s">
        <v>26</v>
      </c>
      <c r="B16" s="26" t="s">
        <v>27</v>
      </c>
      <c r="G16" t="s">
        <v>56</v>
      </c>
      <c r="H16" s="16">
        <v>4</v>
      </c>
      <c r="I16" s="34">
        <v>120</v>
      </c>
      <c r="J16" s="6">
        <f t="shared" si="3"/>
        <v>2</v>
      </c>
      <c r="K16" s="16">
        <f>C124</f>
        <v>451</v>
      </c>
      <c r="L16" s="3">
        <f t="shared" si="0"/>
        <v>0.23904593639575972</v>
      </c>
      <c r="M16" s="8">
        <f t="shared" si="1"/>
        <v>8</v>
      </c>
    </row>
    <row r="17" spans="1:13" x14ac:dyDescent="0.2">
      <c r="A17" s="26" t="s">
        <v>28</v>
      </c>
      <c r="B17" s="26" t="s">
        <v>117</v>
      </c>
      <c r="G17" t="s">
        <v>56</v>
      </c>
      <c r="H17" s="16">
        <v>4</v>
      </c>
      <c r="I17" s="34">
        <v>150</v>
      </c>
      <c r="J17" s="6">
        <f t="shared" si="3"/>
        <v>2.5</v>
      </c>
      <c r="K17" s="16">
        <f>C132</f>
        <v>408</v>
      </c>
      <c r="L17" s="50">
        <f t="shared" si="0"/>
        <v>0.21625441696113074</v>
      </c>
      <c r="M17" s="8">
        <f t="shared" si="1"/>
        <v>10</v>
      </c>
    </row>
    <row r="18" spans="1:13" x14ac:dyDescent="0.2">
      <c r="G18" t="s">
        <v>56</v>
      </c>
      <c r="H18" s="16">
        <v>4</v>
      </c>
      <c r="I18" s="35">
        <v>180</v>
      </c>
      <c r="J18" s="6">
        <f t="shared" si="3"/>
        <v>3</v>
      </c>
      <c r="K18" s="16">
        <f>C140</f>
        <v>445</v>
      </c>
      <c r="L18" s="3">
        <f t="shared" si="0"/>
        <v>0.23586572438162542</v>
      </c>
      <c r="M18" s="8">
        <f t="shared" si="1"/>
        <v>12</v>
      </c>
    </row>
    <row r="19" spans="1:13" x14ac:dyDescent="0.2">
      <c r="A19" s="26" t="s">
        <v>30</v>
      </c>
      <c r="B19" s="26" t="s">
        <v>31</v>
      </c>
      <c r="C19" s="26" t="s">
        <v>32</v>
      </c>
      <c r="D19" s="26" t="s">
        <v>33</v>
      </c>
      <c r="G19" t="s">
        <v>56</v>
      </c>
      <c r="H19" s="16">
        <v>4</v>
      </c>
      <c r="I19" s="34">
        <v>210</v>
      </c>
      <c r="J19" s="6">
        <f t="shared" si="3"/>
        <v>3.5</v>
      </c>
      <c r="K19" s="32">
        <f>C148</f>
        <v>427</v>
      </c>
      <c r="L19" s="3">
        <f t="shared" si="0"/>
        <v>0.2263250883392226</v>
      </c>
      <c r="M19" s="8">
        <f t="shared" si="1"/>
        <v>14</v>
      </c>
    </row>
    <row r="20" spans="1:13" x14ac:dyDescent="0.2">
      <c r="A20" s="26" t="s">
        <v>34</v>
      </c>
      <c r="B20" s="26" t="s">
        <v>34</v>
      </c>
      <c r="C20" s="26">
        <v>1730</v>
      </c>
      <c r="D20" s="26" t="s">
        <v>35</v>
      </c>
      <c r="G20" t="s">
        <v>56</v>
      </c>
      <c r="H20" s="16">
        <v>4</v>
      </c>
      <c r="I20" s="34">
        <v>240</v>
      </c>
      <c r="J20" s="6">
        <f t="shared" si="3"/>
        <v>4</v>
      </c>
      <c r="K20" s="16">
        <f>C156</f>
        <v>422</v>
      </c>
      <c r="L20" s="3">
        <f t="shared" si="0"/>
        <v>0.22367491166077738</v>
      </c>
      <c r="M20" s="8">
        <f t="shared" si="1"/>
        <v>16</v>
      </c>
    </row>
    <row r="21" spans="1:13" x14ac:dyDescent="0.2">
      <c r="G21" t="s">
        <v>56</v>
      </c>
      <c r="H21" s="16">
        <v>4</v>
      </c>
      <c r="I21" s="35">
        <v>270</v>
      </c>
      <c r="J21" s="6">
        <f t="shared" si="3"/>
        <v>4.5</v>
      </c>
      <c r="K21" s="16">
        <f>C164</f>
        <v>389</v>
      </c>
      <c r="L21" s="3">
        <f t="shared" si="0"/>
        <v>0.20618374558303887</v>
      </c>
      <c r="M21" s="8">
        <f t="shared" si="1"/>
        <v>18</v>
      </c>
    </row>
    <row r="22" spans="1:13" x14ac:dyDescent="0.2">
      <c r="A22" s="26" t="s">
        <v>24</v>
      </c>
      <c r="B22" s="27">
        <v>44266</v>
      </c>
      <c r="G22" t="s">
        <v>56</v>
      </c>
      <c r="H22" s="16">
        <v>4</v>
      </c>
      <c r="I22" s="34">
        <v>300</v>
      </c>
      <c r="J22" s="6">
        <f t="shared" si="3"/>
        <v>5</v>
      </c>
      <c r="K22" s="16">
        <f>'2 mLh'!C12</f>
        <v>381</v>
      </c>
      <c r="L22" s="3">
        <f>K22/$L$1</f>
        <v>0.20194346289752649</v>
      </c>
      <c r="M22" s="8">
        <f t="shared" si="1"/>
        <v>20</v>
      </c>
    </row>
    <row r="23" spans="1:13" x14ac:dyDescent="0.2">
      <c r="A23" s="26" t="s">
        <v>25</v>
      </c>
      <c r="K23" s="16"/>
    </row>
    <row r="24" spans="1:13" x14ac:dyDescent="0.2">
      <c r="A24" s="26" t="s">
        <v>26</v>
      </c>
      <c r="B24" s="26" t="s">
        <v>27</v>
      </c>
    </row>
    <row r="25" spans="1:13" x14ac:dyDescent="0.2">
      <c r="A25" s="26" t="s">
        <v>28</v>
      </c>
      <c r="B25" s="26" t="s">
        <v>118</v>
      </c>
    </row>
    <row r="27" spans="1:13" x14ac:dyDescent="0.2">
      <c r="A27" s="26" t="s">
        <v>30</v>
      </c>
      <c r="B27" s="26" t="s">
        <v>31</v>
      </c>
      <c r="C27" s="26" t="s">
        <v>32</v>
      </c>
      <c r="D27" s="26" t="s">
        <v>33</v>
      </c>
    </row>
    <row r="28" spans="1:13" x14ac:dyDescent="0.2">
      <c r="A28" s="26" t="s">
        <v>34</v>
      </c>
      <c r="B28" s="26" t="s">
        <v>34</v>
      </c>
      <c r="C28" s="26">
        <v>1740</v>
      </c>
      <c r="D28" s="26" t="s">
        <v>35</v>
      </c>
    </row>
    <row r="30" spans="1:13" x14ac:dyDescent="0.2">
      <c r="A30" s="26" t="s">
        <v>24</v>
      </c>
      <c r="B30" s="27">
        <v>44266</v>
      </c>
    </row>
    <row r="31" spans="1:13" x14ac:dyDescent="0.2">
      <c r="A31" s="26" t="s">
        <v>25</v>
      </c>
    </row>
    <row r="32" spans="1:13" x14ac:dyDescent="0.2">
      <c r="A32" s="26" t="s">
        <v>26</v>
      </c>
      <c r="B32" s="26" t="s">
        <v>27</v>
      </c>
    </row>
    <row r="33" spans="1:4" x14ac:dyDescent="0.2">
      <c r="A33" s="26" t="s">
        <v>28</v>
      </c>
      <c r="B33" s="26" t="s">
        <v>119</v>
      </c>
    </row>
    <row r="35" spans="1:4" x14ac:dyDescent="0.2">
      <c r="A35" s="26" t="s">
        <v>30</v>
      </c>
      <c r="B35" s="26" t="s">
        <v>31</v>
      </c>
      <c r="C35" s="26" t="s">
        <v>32</v>
      </c>
      <c r="D35" s="26" t="s">
        <v>33</v>
      </c>
    </row>
    <row r="36" spans="1:4" x14ac:dyDescent="0.2">
      <c r="A36" s="26" t="s">
        <v>34</v>
      </c>
      <c r="B36" s="26" t="s">
        <v>34</v>
      </c>
      <c r="C36" s="26">
        <v>1760</v>
      </c>
      <c r="D36" s="26" t="s">
        <v>35</v>
      </c>
    </row>
    <row r="38" spans="1:4" x14ac:dyDescent="0.2">
      <c r="A38" s="26" t="s">
        <v>24</v>
      </c>
      <c r="B38" s="27">
        <v>44266</v>
      </c>
    </row>
    <row r="39" spans="1:4" x14ac:dyDescent="0.2">
      <c r="A39" s="26" t="s">
        <v>25</v>
      </c>
    </row>
    <row r="40" spans="1:4" x14ac:dyDescent="0.2">
      <c r="A40" s="26" t="s">
        <v>26</v>
      </c>
      <c r="B40" s="26" t="s">
        <v>27</v>
      </c>
    </row>
    <row r="41" spans="1:4" x14ac:dyDescent="0.2">
      <c r="A41" s="26" t="s">
        <v>28</v>
      </c>
      <c r="B41" s="26" t="s">
        <v>120</v>
      </c>
    </row>
    <row r="43" spans="1:4" x14ac:dyDescent="0.2">
      <c r="A43" s="26" t="s">
        <v>30</v>
      </c>
      <c r="B43" s="26" t="s">
        <v>31</v>
      </c>
      <c r="C43" s="26" t="s">
        <v>32</v>
      </c>
      <c r="D43" s="26" t="s">
        <v>33</v>
      </c>
    </row>
    <row r="44" spans="1:4" x14ac:dyDescent="0.2">
      <c r="A44" s="26" t="s">
        <v>34</v>
      </c>
      <c r="B44" s="26" t="s">
        <v>34</v>
      </c>
      <c r="C44" s="26">
        <v>1840</v>
      </c>
      <c r="D44" s="26" t="s">
        <v>35</v>
      </c>
    </row>
    <row r="46" spans="1:4" x14ac:dyDescent="0.2">
      <c r="A46" s="26" t="s">
        <v>24</v>
      </c>
      <c r="B46" s="27">
        <v>44266</v>
      </c>
    </row>
    <row r="47" spans="1:4" x14ac:dyDescent="0.2">
      <c r="A47" s="26" t="s">
        <v>25</v>
      </c>
    </row>
    <row r="48" spans="1:4" x14ac:dyDescent="0.2">
      <c r="A48" s="26" t="s">
        <v>26</v>
      </c>
      <c r="B48" s="26" t="s">
        <v>27</v>
      </c>
    </row>
    <row r="49" spans="1:4" x14ac:dyDescent="0.2">
      <c r="A49" s="26" t="s">
        <v>28</v>
      </c>
      <c r="B49" s="26" t="s">
        <v>121</v>
      </c>
    </row>
    <row r="51" spans="1:4" x14ac:dyDescent="0.2">
      <c r="A51" s="26" t="s">
        <v>30</v>
      </c>
      <c r="B51" s="26" t="s">
        <v>31</v>
      </c>
      <c r="C51" s="26" t="s">
        <v>32</v>
      </c>
      <c r="D51" s="26" t="s">
        <v>33</v>
      </c>
    </row>
    <row r="52" spans="1:4" x14ac:dyDescent="0.2">
      <c r="A52" s="26" t="s">
        <v>34</v>
      </c>
      <c r="B52" s="26" t="s">
        <v>34</v>
      </c>
      <c r="C52" s="26">
        <v>1760</v>
      </c>
      <c r="D52" s="26" t="s">
        <v>35</v>
      </c>
    </row>
    <row r="54" spans="1:4" x14ac:dyDescent="0.2">
      <c r="A54" s="26" t="s">
        <v>24</v>
      </c>
      <c r="B54" s="27">
        <v>44266</v>
      </c>
    </row>
    <row r="55" spans="1:4" x14ac:dyDescent="0.2">
      <c r="A55" s="26" t="s">
        <v>25</v>
      </c>
    </row>
    <row r="56" spans="1:4" x14ac:dyDescent="0.2">
      <c r="A56" s="26" t="s">
        <v>26</v>
      </c>
      <c r="B56" s="26" t="s">
        <v>27</v>
      </c>
    </row>
    <row r="57" spans="1:4" x14ac:dyDescent="0.2">
      <c r="A57" s="26" t="s">
        <v>28</v>
      </c>
      <c r="B57" s="26" t="s">
        <v>122</v>
      </c>
    </row>
    <row r="59" spans="1:4" x14ac:dyDescent="0.2">
      <c r="A59" s="26" t="s">
        <v>30</v>
      </c>
      <c r="B59" s="26" t="s">
        <v>31</v>
      </c>
      <c r="C59" s="26" t="s">
        <v>32</v>
      </c>
      <c r="D59" s="26" t="s">
        <v>33</v>
      </c>
    </row>
    <row r="60" spans="1:4" x14ac:dyDescent="0.2">
      <c r="A60" s="26" t="s">
        <v>34</v>
      </c>
      <c r="B60" s="26" t="s">
        <v>34</v>
      </c>
      <c r="C60" s="26">
        <v>1740</v>
      </c>
      <c r="D60" s="26" t="s">
        <v>35</v>
      </c>
    </row>
    <row r="62" spans="1:4" x14ac:dyDescent="0.2">
      <c r="A62" s="26" t="s">
        <v>24</v>
      </c>
      <c r="B62" s="27">
        <v>44266</v>
      </c>
    </row>
    <row r="63" spans="1:4" x14ac:dyDescent="0.2">
      <c r="A63" s="26" t="s">
        <v>25</v>
      </c>
    </row>
    <row r="64" spans="1:4" x14ac:dyDescent="0.2">
      <c r="A64" s="26" t="s">
        <v>26</v>
      </c>
      <c r="B64" s="26" t="s">
        <v>27</v>
      </c>
    </row>
    <row r="65" spans="1:4" x14ac:dyDescent="0.2">
      <c r="A65" s="26" t="s">
        <v>28</v>
      </c>
      <c r="B65" s="26" t="s">
        <v>123</v>
      </c>
    </row>
    <row r="67" spans="1:4" x14ac:dyDescent="0.2">
      <c r="A67" s="26" t="s">
        <v>30</v>
      </c>
      <c r="B67" s="26" t="s">
        <v>31</v>
      </c>
      <c r="C67" s="26" t="s">
        <v>32</v>
      </c>
      <c r="D67" s="26" t="s">
        <v>33</v>
      </c>
    </row>
    <row r="68" spans="1:4" x14ac:dyDescent="0.2">
      <c r="A68" s="26" t="s">
        <v>34</v>
      </c>
      <c r="B68" s="26" t="s">
        <v>34</v>
      </c>
      <c r="C68" s="26">
        <v>1230</v>
      </c>
      <c r="D68" s="26" t="s">
        <v>35</v>
      </c>
    </row>
    <row r="70" spans="1:4" x14ac:dyDescent="0.2">
      <c r="A70" s="26" t="s">
        <v>24</v>
      </c>
      <c r="B70" s="27">
        <v>44266</v>
      </c>
    </row>
    <row r="71" spans="1:4" x14ac:dyDescent="0.2">
      <c r="A71" s="26" t="s">
        <v>25</v>
      </c>
    </row>
    <row r="72" spans="1:4" x14ac:dyDescent="0.2">
      <c r="A72" s="26" t="s">
        <v>26</v>
      </c>
      <c r="B72" s="26" t="s">
        <v>27</v>
      </c>
    </row>
    <row r="73" spans="1:4" x14ac:dyDescent="0.2">
      <c r="A73" s="26" t="s">
        <v>28</v>
      </c>
      <c r="B73" s="26" t="s">
        <v>124</v>
      </c>
    </row>
    <row r="75" spans="1:4" x14ac:dyDescent="0.2">
      <c r="A75" s="26" t="s">
        <v>30</v>
      </c>
      <c r="B75" s="26" t="s">
        <v>31</v>
      </c>
      <c r="C75" s="26" t="s">
        <v>32</v>
      </c>
      <c r="D75" s="26" t="s">
        <v>33</v>
      </c>
    </row>
    <row r="76" spans="1:4" x14ac:dyDescent="0.2">
      <c r="A76" s="26" t="s">
        <v>34</v>
      </c>
      <c r="B76" s="26" t="s">
        <v>34</v>
      </c>
      <c r="C76" s="26">
        <v>829</v>
      </c>
      <c r="D76" s="26" t="s">
        <v>35</v>
      </c>
    </row>
    <row r="78" spans="1:4" x14ac:dyDescent="0.2">
      <c r="A78" s="26" t="s">
        <v>24</v>
      </c>
      <c r="B78" s="27">
        <v>44266</v>
      </c>
    </row>
    <row r="79" spans="1:4" x14ac:dyDescent="0.2">
      <c r="A79" s="26" t="s">
        <v>25</v>
      </c>
    </row>
    <row r="80" spans="1:4" x14ac:dyDescent="0.2">
      <c r="A80" s="26" t="s">
        <v>26</v>
      </c>
      <c r="B80" s="26" t="s">
        <v>27</v>
      </c>
    </row>
    <row r="81" spans="1:4" x14ac:dyDescent="0.2">
      <c r="A81" s="26" t="s">
        <v>28</v>
      </c>
      <c r="B81" s="26" t="s">
        <v>125</v>
      </c>
    </row>
    <row r="83" spans="1:4" x14ac:dyDescent="0.2">
      <c r="A83" s="26" t="s">
        <v>30</v>
      </c>
      <c r="B83" s="26" t="s">
        <v>31</v>
      </c>
      <c r="C83" s="26" t="s">
        <v>32</v>
      </c>
      <c r="D83" s="26" t="s">
        <v>33</v>
      </c>
    </row>
    <row r="84" spans="1:4" x14ac:dyDescent="0.2">
      <c r="A84" s="26" t="s">
        <v>34</v>
      </c>
      <c r="B84" s="26" t="s">
        <v>34</v>
      </c>
      <c r="C84" s="26">
        <v>621</v>
      </c>
      <c r="D84" s="26" t="s">
        <v>35</v>
      </c>
    </row>
    <row r="86" spans="1:4" x14ac:dyDescent="0.2">
      <c r="A86" s="26" t="s">
        <v>24</v>
      </c>
      <c r="B86" s="27">
        <v>44266</v>
      </c>
    </row>
    <row r="87" spans="1:4" x14ac:dyDescent="0.2">
      <c r="A87" s="26" t="s">
        <v>25</v>
      </c>
    </row>
    <row r="88" spans="1:4" x14ac:dyDescent="0.2">
      <c r="A88" s="26" t="s">
        <v>26</v>
      </c>
      <c r="B88" s="26" t="s">
        <v>27</v>
      </c>
    </row>
    <row r="89" spans="1:4" x14ac:dyDescent="0.2">
      <c r="A89" s="26" t="s">
        <v>28</v>
      </c>
      <c r="B89" s="26" t="s">
        <v>126</v>
      </c>
    </row>
    <row r="91" spans="1:4" x14ac:dyDescent="0.2">
      <c r="A91" s="26" t="s">
        <v>30</v>
      </c>
      <c r="B91" s="26" t="s">
        <v>31</v>
      </c>
      <c r="C91" s="26" t="s">
        <v>32</v>
      </c>
      <c r="D91" s="26" t="s">
        <v>33</v>
      </c>
    </row>
    <row r="92" spans="1:4" x14ac:dyDescent="0.2">
      <c r="A92" s="26" t="s">
        <v>34</v>
      </c>
      <c r="B92" s="26" t="s">
        <v>34</v>
      </c>
      <c r="C92" s="26">
        <v>503</v>
      </c>
      <c r="D92" s="26" t="s">
        <v>35</v>
      </c>
    </row>
    <row r="94" spans="1:4" x14ac:dyDescent="0.2">
      <c r="A94" s="26" t="s">
        <v>24</v>
      </c>
      <c r="B94" s="27">
        <v>44266</v>
      </c>
    </row>
    <row r="95" spans="1:4" x14ac:dyDescent="0.2">
      <c r="A95" s="26" t="s">
        <v>25</v>
      </c>
    </row>
    <row r="96" spans="1:4" x14ac:dyDescent="0.2">
      <c r="A96" s="26" t="s">
        <v>26</v>
      </c>
      <c r="B96" s="26" t="s">
        <v>27</v>
      </c>
    </row>
    <row r="97" spans="1:4" x14ac:dyDescent="0.2">
      <c r="A97" s="26" t="s">
        <v>28</v>
      </c>
      <c r="B97" s="26" t="s">
        <v>127</v>
      </c>
    </row>
    <row r="99" spans="1:4" x14ac:dyDescent="0.2">
      <c r="A99" s="26" t="s">
        <v>30</v>
      </c>
      <c r="B99" s="26" t="s">
        <v>31</v>
      </c>
      <c r="C99" s="26" t="s">
        <v>32</v>
      </c>
      <c r="D99" s="26" t="s">
        <v>33</v>
      </c>
    </row>
    <row r="100" spans="1:4" x14ac:dyDescent="0.2">
      <c r="A100" s="26" t="s">
        <v>34</v>
      </c>
      <c r="B100" s="26" t="s">
        <v>34</v>
      </c>
      <c r="C100" s="26">
        <v>493</v>
      </c>
      <c r="D100" s="26" t="s">
        <v>35</v>
      </c>
    </row>
    <row r="102" spans="1:4" x14ac:dyDescent="0.2">
      <c r="A102" s="26" t="s">
        <v>24</v>
      </c>
      <c r="B102" s="27">
        <v>44266</v>
      </c>
    </row>
    <row r="103" spans="1:4" x14ac:dyDescent="0.2">
      <c r="A103" s="26" t="s">
        <v>25</v>
      </c>
    </row>
    <row r="104" spans="1:4" x14ac:dyDescent="0.2">
      <c r="A104" s="26" t="s">
        <v>26</v>
      </c>
      <c r="B104" s="26" t="s">
        <v>27</v>
      </c>
    </row>
    <row r="105" spans="1:4" x14ac:dyDescent="0.2">
      <c r="A105" s="26" t="s">
        <v>28</v>
      </c>
      <c r="B105" s="26" t="s">
        <v>128</v>
      </c>
    </row>
    <row r="107" spans="1:4" x14ac:dyDescent="0.2">
      <c r="A107" s="26" t="s">
        <v>30</v>
      </c>
      <c r="B107" s="26" t="s">
        <v>31</v>
      </c>
      <c r="C107" s="26" t="s">
        <v>32</v>
      </c>
      <c r="D107" s="26" t="s">
        <v>33</v>
      </c>
    </row>
    <row r="108" spans="1:4" x14ac:dyDescent="0.2">
      <c r="A108" s="26" t="s">
        <v>34</v>
      </c>
      <c r="B108" s="26" t="s">
        <v>34</v>
      </c>
      <c r="C108" s="26">
        <v>477</v>
      </c>
      <c r="D108" s="26" t="s">
        <v>35</v>
      </c>
    </row>
    <row r="110" spans="1:4" x14ac:dyDescent="0.2">
      <c r="A110" s="26" t="s">
        <v>24</v>
      </c>
      <c r="B110" s="27">
        <v>44266</v>
      </c>
    </row>
    <row r="111" spans="1:4" x14ac:dyDescent="0.2">
      <c r="A111" s="26" t="s">
        <v>25</v>
      </c>
    </row>
    <row r="112" spans="1:4" x14ac:dyDescent="0.2">
      <c r="A112" s="26" t="s">
        <v>26</v>
      </c>
      <c r="B112" s="26" t="s">
        <v>27</v>
      </c>
    </row>
    <row r="113" spans="1:4" x14ac:dyDescent="0.2">
      <c r="A113" s="26" t="s">
        <v>28</v>
      </c>
      <c r="B113" s="26" t="s">
        <v>129</v>
      </c>
    </row>
    <row r="115" spans="1:4" x14ac:dyDescent="0.2">
      <c r="A115" s="26" t="s">
        <v>30</v>
      </c>
      <c r="B115" s="26" t="s">
        <v>31</v>
      </c>
      <c r="C115" s="26" t="s">
        <v>32</v>
      </c>
      <c r="D115" s="26" t="s">
        <v>33</v>
      </c>
    </row>
    <row r="116" spans="1:4" x14ac:dyDescent="0.2">
      <c r="A116" s="26" t="s">
        <v>34</v>
      </c>
      <c r="B116" s="26" t="s">
        <v>34</v>
      </c>
      <c r="C116" s="26">
        <v>435</v>
      </c>
      <c r="D116" s="26" t="s">
        <v>35</v>
      </c>
    </row>
    <row r="118" spans="1:4" x14ac:dyDescent="0.2">
      <c r="A118" s="26" t="s">
        <v>24</v>
      </c>
      <c r="B118" s="27">
        <v>44266</v>
      </c>
    </row>
    <row r="119" spans="1:4" x14ac:dyDescent="0.2">
      <c r="A119" s="26" t="s">
        <v>25</v>
      </c>
    </row>
    <row r="120" spans="1:4" x14ac:dyDescent="0.2">
      <c r="A120" s="26" t="s">
        <v>26</v>
      </c>
      <c r="B120" s="26" t="s">
        <v>27</v>
      </c>
    </row>
    <row r="121" spans="1:4" x14ac:dyDescent="0.2">
      <c r="A121" s="26" t="s">
        <v>28</v>
      </c>
      <c r="B121" s="26" t="s">
        <v>130</v>
      </c>
    </row>
    <row r="123" spans="1:4" x14ac:dyDescent="0.2">
      <c r="A123" s="26" t="s">
        <v>30</v>
      </c>
      <c r="B123" s="26" t="s">
        <v>31</v>
      </c>
      <c r="C123" s="26" t="s">
        <v>32</v>
      </c>
      <c r="D123" s="26" t="s">
        <v>33</v>
      </c>
    </row>
    <row r="124" spans="1:4" x14ac:dyDescent="0.2">
      <c r="A124" s="26" t="s">
        <v>34</v>
      </c>
      <c r="B124" s="26" t="s">
        <v>34</v>
      </c>
      <c r="C124" s="26">
        <v>451</v>
      </c>
      <c r="D124" s="26" t="s">
        <v>35</v>
      </c>
    </row>
    <row r="126" spans="1:4" x14ac:dyDescent="0.2">
      <c r="A126" s="26" t="s">
        <v>24</v>
      </c>
      <c r="B126" s="27">
        <v>44266</v>
      </c>
    </row>
    <row r="127" spans="1:4" x14ac:dyDescent="0.2">
      <c r="A127" s="26" t="s">
        <v>25</v>
      </c>
    </row>
    <row r="128" spans="1:4" x14ac:dyDescent="0.2">
      <c r="A128" s="26" t="s">
        <v>26</v>
      </c>
      <c r="B128" s="26" t="s">
        <v>27</v>
      </c>
    </row>
    <row r="129" spans="1:4" x14ac:dyDescent="0.2">
      <c r="A129" s="26" t="s">
        <v>28</v>
      </c>
      <c r="B129" s="26" t="s">
        <v>131</v>
      </c>
    </row>
    <row r="131" spans="1:4" x14ac:dyDescent="0.2">
      <c r="A131" s="26" t="s">
        <v>30</v>
      </c>
      <c r="B131" s="26" t="s">
        <v>31</v>
      </c>
      <c r="C131" s="26" t="s">
        <v>32</v>
      </c>
      <c r="D131" s="26" t="s">
        <v>33</v>
      </c>
    </row>
    <row r="132" spans="1:4" x14ac:dyDescent="0.2">
      <c r="A132" s="26" t="s">
        <v>34</v>
      </c>
      <c r="B132" s="26" t="s">
        <v>34</v>
      </c>
      <c r="C132" s="26">
        <v>408</v>
      </c>
      <c r="D132" s="26" t="s">
        <v>35</v>
      </c>
    </row>
    <row r="134" spans="1:4" x14ac:dyDescent="0.2">
      <c r="A134" s="26" t="s">
        <v>24</v>
      </c>
      <c r="B134" s="27">
        <v>44266</v>
      </c>
    </row>
    <row r="135" spans="1:4" x14ac:dyDescent="0.2">
      <c r="A135" s="26" t="s">
        <v>25</v>
      </c>
    </row>
    <row r="136" spans="1:4" x14ac:dyDescent="0.2">
      <c r="A136" s="26" t="s">
        <v>26</v>
      </c>
      <c r="B136" s="26" t="s">
        <v>27</v>
      </c>
    </row>
    <row r="137" spans="1:4" x14ac:dyDescent="0.2">
      <c r="A137" s="26" t="s">
        <v>28</v>
      </c>
      <c r="B137" s="26" t="s">
        <v>132</v>
      </c>
    </row>
    <row r="139" spans="1:4" x14ac:dyDescent="0.2">
      <c r="A139" s="26" t="s">
        <v>30</v>
      </c>
      <c r="B139" s="26" t="s">
        <v>31</v>
      </c>
      <c r="C139" s="26" t="s">
        <v>32</v>
      </c>
      <c r="D139" s="26" t="s">
        <v>33</v>
      </c>
    </row>
    <row r="140" spans="1:4" x14ac:dyDescent="0.2">
      <c r="A140" s="26" t="s">
        <v>34</v>
      </c>
      <c r="B140" s="26" t="s">
        <v>34</v>
      </c>
      <c r="C140" s="26">
        <v>445</v>
      </c>
      <c r="D140" s="26" t="s">
        <v>35</v>
      </c>
    </row>
    <row r="142" spans="1:4" x14ac:dyDescent="0.2">
      <c r="A142" s="26" t="s">
        <v>24</v>
      </c>
      <c r="B142" s="27">
        <v>44266</v>
      </c>
    </row>
    <row r="143" spans="1:4" x14ac:dyDescent="0.2">
      <c r="A143" s="26" t="s">
        <v>25</v>
      </c>
    </row>
    <row r="144" spans="1:4" x14ac:dyDescent="0.2">
      <c r="A144" s="26" t="s">
        <v>26</v>
      </c>
      <c r="B144" s="26" t="s">
        <v>27</v>
      </c>
    </row>
    <row r="145" spans="1:4" x14ac:dyDescent="0.2">
      <c r="A145" s="26" t="s">
        <v>28</v>
      </c>
      <c r="B145" s="26" t="s">
        <v>133</v>
      </c>
    </row>
    <row r="147" spans="1:4" x14ac:dyDescent="0.2">
      <c r="A147" s="26" t="s">
        <v>30</v>
      </c>
      <c r="B147" s="26" t="s">
        <v>31</v>
      </c>
      <c r="C147" s="26" t="s">
        <v>32</v>
      </c>
      <c r="D147" s="26" t="s">
        <v>33</v>
      </c>
    </row>
    <row r="148" spans="1:4" x14ac:dyDescent="0.2">
      <c r="A148" s="26" t="s">
        <v>34</v>
      </c>
      <c r="B148" s="26" t="s">
        <v>34</v>
      </c>
      <c r="C148" s="26">
        <v>427</v>
      </c>
      <c r="D148" s="26" t="s">
        <v>35</v>
      </c>
    </row>
    <row r="150" spans="1:4" x14ac:dyDescent="0.2">
      <c r="A150" s="26" t="s">
        <v>24</v>
      </c>
      <c r="B150" s="27">
        <v>44266</v>
      </c>
    </row>
    <row r="151" spans="1:4" x14ac:dyDescent="0.2">
      <c r="A151" s="26" t="s">
        <v>25</v>
      </c>
    </row>
    <row r="152" spans="1:4" x14ac:dyDescent="0.2">
      <c r="A152" s="26" t="s">
        <v>26</v>
      </c>
      <c r="B152" s="26" t="s">
        <v>27</v>
      </c>
    </row>
    <row r="153" spans="1:4" x14ac:dyDescent="0.2">
      <c r="A153" s="26" t="s">
        <v>28</v>
      </c>
      <c r="B153" s="26" t="s">
        <v>134</v>
      </c>
    </row>
    <row r="155" spans="1:4" x14ac:dyDescent="0.2">
      <c r="A155" s="26" t="s">
        <v>30</v>
      </c>
      <c r="B155" s="26" t="s">
        <v>31</v>
      </c>
      <c r="C155" s="26" t="s">
        <v>32</v>
      </c>
      <c r="D155" s="26" t="s">
        <v>33</v>
      </c>
    </row>
    <row r="156" spans="1:4" x14ac:dyDescent="0.2">
      <c r="A156" s="26" t="s">
        <v>34</v>
      </c>
      <c r="B156" s="26" t="s">
        <v>34</v>
      </c>
      <c r="C156" s="26">
        <v>422</v>
      </c>
      <c r="D156" s="26" t="s">
        <v>35</v>
      </c>
    </row>
    <row r="158" spans="1:4" x14ac:dyDescent="0.2">
      <c r="A158" s="26" t="s">
        <v>24</v>
      </c>
      <c r="B158" s="27">
        <v>44266</v>
      </c>
    </row>
    <row r="159" spans="1:4" x14ac:dyDescent="0.2">
      <c r="A159" s="26" t="s">
        <v>25</v>
      </c>
    </row>
    <row r="160" spans="1:4" x14ac:dyDescent="0.2">
      <c r="A160" s="26" t="s">
        <v>26</v>
      </c>
      <c r="B160" s="26" t="s">
        <v>27</v>
      </c>
    </row>
    <row r="161" spans="1:4" x14ac:dyDescent="0.2">
      <c r="A161" s="26" t="s">
        <v>28</v>
      </c>
      <c r="B161" s="26" t="s">
        <v>135</v>
      </c>
    </row>
    <row r="163" spans="1:4" x14ac:dyDescent="0.2">
      <c r="A163" s="26" t="s">
        <v>30</v>
      </c>
      <c r="B163" s="26" t="s">
        <v>31</v>
      </c>
      <c r="C163" s="26" t="s">
        <v>32</v>
      </c>
      <c r="D163" s="26" t="s">
        <v>33</v>
      </c>
    </row>
    <row r="164" spans="1:4" x14ac:dyDescent="0.2">
      <c r="A164" s="26" t="s">
        <v>34</v>
      </c>
      <c r="B164" s="26" t="s">
        <v>34</v>
      </c>
      <c r="C164" s="26">
        <v>389</v>
      </c>
      <c r="D164" s="26" t="s">
        <v>35</v>
      </c>
    </row>
  </sheetData>
  <pageMargins left="0.7" right="0.7" top="0.75" bottom="0.75" header="0.3" footer="0.3"/>
  <drawing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140"/>
  <sheetViews>
    <sheetView workbookViewId="0">
      <selection activeCell="L1" sqref="L1"/>
    </sheetView>
  </sheetViews>
  <sheetFormatPr baseColWidth="10" defaultColWidth="8.83203125" defaultRowHeight="15" x14ac:dyDescent="0.2"/>
  <cols>
    <col min="1" max="1" width="18.33203125" style="26" bestFit="1" customWidth="1"/>
    <col min="2" max="2" width="14" style="26" bestFit="1" customWidth="1"/>
    <col min="3" max="3" width="6.5" style="26" bestFit="1" customWidth="1"/>
    <col min="4" max="4" width="5.5" style="26" bestFit="1" customWidth="1"/>
    <col min="11" max="11" width="11.33203125" customWidth="1"/>
  </cols>
  <sheetData>
    <row r="1" spans="1:13" x14ac:dyDescent="0.2">
      <c r="A1" s="26" t="s">
        <v>18</v>
      </c>
      <c r="B1" s="27">
        <v>44272</v>
      </c>
      <c r="G1" s="1"/>
      <c r="H1" s="1"/>
      <c r="I1" s="1"/>
      <c r="J1" s="1"/>
      <c r="K1" s="1" t="s">
        <v>52</v>
      </c>
      <c r="L1" s="8">
        <f>'Summary Exp. 2'!I15</f>
        <v>1976.6666666666667</v>
      </c>
    </row>
    <row r="2" spans="1:13" x14ac:dyDescent="0.2">
      <c r="A2" s="26" t="s">
        <v>19</v>
      </c>
      <c r="B2" s="26" t="s">
        <v>20</v>
      </c>
      <c r="G2" s="28" t="s">
        <v>53</v>
      </c>
      <c r="H2" s="28" t="s">
        <v>1</v>
      </c>
      <c r="I2" s="1" t="s">
        <v>54</v>
      </c>
      <c r="J2" s="1" t="s">
        <v>57</v>
      </c>
      <c r="K2" s="1" t="s">
        <v>12</v>
      </c>
      <c r="L2" s="1" t="s">
        <v>2</v>
      </c>
      <c r="M2" s="1" t="s">
        <v>196</v>
      </c>
    </row>
    <row r="3" spans="1:13" x14ac:dyDescent="0.2">
      <c r="A3" s="26" t="s">
        <v>21</v>
      </c>
      <c r="B3" s="26" t="s">
        <v>22</v>
      </c>
      <c r="G3" t="s">
        <v>55</v>
      </c>
      <c r="H3">
        <v>1</v>
      </c>
      <c r="I3">
        <v>0</v>
      </c>
      <c r="J3" s="8">
        <f>I3/60</f>
        <v>0</v>
      </c>
      <c r="K3">
        <f>C20</f>
        <v>1700</v>
      </c>
      <c r="L3" s="3">
        <f>K3/$L$1</f>
        <v>0.8600337268128162</v>
      </c>
      <c r="M3" s="8">
        <f>H3*I3/60</f>
        <v>0</v>
      </c>
    </row>
    <row r="4" spans="1:13" x14ac:dyDescent="0.2">
      <c r="A4" s="26" t="s">
        <v>23</v>
      </c>
      <c r="B4" s="26" t="s">
        <v>22</v>
      </c>
      <c r="G4" t="s">
        <v>55</v>
      </c>
      <c r="H4">
        <v>10</v>
      </c>
      <c r="I4">
        <v>60</v>
      </c>
      <c r="J4" s="8">
        <f>I4/60</f>
        <v>1</v>
      </c>
      <c r="K4">
        <f>C28</f>
        <v>1830</v>
      </c>
      <c r="L4" s="3">
        <f t="shared" ref="L4:L21" si="0">K4/$L$1</f>
        <v>0.92580101180438445</v>
      </c>
      <c r="M4" s="8">
        <f t="shared" ref="M4:M21" si="1">H4*I4/60</f>
        <v>10</v>
      </c>
    </row>
    <row r="5" spans="1:13" x14ac:dyDescent="0.2">
      <c r="G5" t="s">
        <v>55</v>
      </c>
      <c r="H5">
        <v>10</v>
      </c>
      <c r="I5" s="21">
        <v>120</v>
      </c>
      <c r="J5" s="8">
        <f t="shared" ref="J5:J7" si="2">I5/60</f>
        <v>2</v>
      </c>
      <c r="K5" s="16">
        <f>C36</f>
        <v>1910</v>
      </c>
      <c r="L5" s="38">
        <f t="shared" si="0"/>
        <v>0.96627318718381106</v>
      </c>
      <c r="M5" s="8">
        <f t="shared" si="1"/>
        <v>20</v>
      </c>
    </row>
    <row r="6" spans="1:13" x14ac:dyDescent="0.2">
      <c r="A6" s="26" t="s">
        <v>24</v>
      </c>
      <c r="B6" s="27">
        <v>44267</v>
      </c>
      <c r="G6" s="29" t="s">
        <v>55</v>
      </c>
      <c r="H6" s="29">
        <v>2</v>
      </c>
      <c r="I6" s="35">
        <v>0</v>
      </c>
      <c r="J6" s="31">
        <f t="shared" si="2"/>
        <v>0</v>
      </c>
      <c r="K6" s="29">
        <f>C44</f>
        <v>1850</v>
      </c>
      <c r="L6" s="3">
        <f t="shared" si="0"/>
        <v>0.93591905564924116</v>
      </c>
      <c r="M6" s="8">
        <f t="shared" si="1"/>
        <v>0</v>
      </c>
    </row>
    <row r="7" spans="1:13" x14ac:dyDescent="0.2">
      <c r="A7" s="26" t="s">
        <v>25</v>
      </c>
      <c r="G7" s="16" t="s">
        <v>56</v>
      </c>
      <c r="H7" s="16">
        <v>2</v>
      </c>
      <c r="I7" s="34">
        <v>0</v>
      </c>
      <c r="J7" s="32">
        <f t="shared" si="2"/>
        <v>0</v>
      </c>
      <c r="K7" s="16">
        <f>C52</f>
        <v>1900</v>
      </c>
      <c r="L7" s="3">
        <f t="shared" si="0"/>
        <v>0.96121416526138281</v>
      </c>
      <c r="M7" s="8">
        <f t="shared" si="1"/>
        <v>0</v>
      </c>
    </row>
    <row r="8" spans="1:13" x14ac:dyDescent="0.2">
      <c r="A8" s="26" t="s">
        <v>26</v>
      </c>
      <c r="B8" s="26" t="s">
        <v>27</v>
      </c>
      <c r="G8" t="s">
        <v>56</v>
      </c>
      <c r="H8" s="16">
        <v>2</v>
      </c>
      <c r="I8" s="36">
        <v>10</v>
      </c>
      <c r="J8" s="6">
        <f>I8/60</f>
        <v>0.16666666666666666</v>
      </c>
      <c r="K8" s="16">
        <f>C60</f>
        <v>1770</v>
      </c>
      <c r="L8" s="3">
        <f t="shared" si="0"/>
        <v>0.89544688026981445</v>
      </c>
      <c r="M8" s="8">
        <f t="shared" si="1"/>
        <v>0.33333333333333331</v>
      </c>
    </row>
    <row r="9" spans="1:13" x14ac:dyDescent="0.2">
      <c r="A9" s="26" t="s">
        <v>28</v>
      </c>
      <c r="B9" s="26" t="s">
        <v>136</v>
      </c>
      <c r="G9" t="s">
        <v>56</v>
      </c>
      <c r="H9" s="16">
        <v>2</v>
      </c>
      <c r="I9" s="35">
        <v>20</v>
      </c>
      <c r="J9" s="6">
        <f t="shared" ref="J9:J21" si="3">I9/60</f>
        <v>0.33333333333333331</v>
      </c>
      <c r="K9" s="16">
        <f>C68</f>
        <v>1270</v>
      </c>
      <c r="L9" s="3">
        <f t="shared" si="0"/>
        <v>0.64249578414839792</v>
      </c>
      <c r="M9" s="8">
        <f t="shared" si="1"/>
        <v>0.66666666666666663</v>
      </c>
    </row>
    <row r="10" spans="1:13" x14ac:dyDescent="0.2">
      <c r="G10" t="s">
        <v>56</v>
      </c>
      <c r="H10" s="16">
        <v>2</v>
      </c>
      <c r="I10" s="34">
        <v>30</v>
      </c>
      <c r="J10" s="6">
        <f t="shared" si="3"/>
        <v>0.5</v>
      </c>
      <c r="K10" s="16">
        <f>C76</f>
        <v>798</v>
      </c>
      <c r="L10" s="3">
        <f t="shared" si="0"/>
        <v>0.40370994940978078</v>
      </c>
      <c r="M10" s="8">
        <f t="shared" si="1"/>
        <v>1</v>
      </c>
    </row>
    <row r="11" spans="1:13" x14ac:dyDescent="0.2">
      <c r="A11" s="26" t="s">
        <v>30</v>
      </c>
      <c r="B11" s="26" t="s">
        <v>31</v>
      </c>
      <c r="C11" s="26" t="s">
        <v>32</v>
      </c>
      <c r="D11" s="26" t="s">
        <v>33</v>
      </c>
      <c r="G11" t="s">
        <v>56</v>
      </c>
      <c r="H11" s="16">
        <v>2</v>
      </c>
      <c r="I11" s="34">
        <v>60</v>
      </c>
      <c r="J11" s="6">
        <f t="shared" si="3"/>
        <v>1</v>
      </c>
      <c r="K11" s="16">
        <f>C84</f>
        <v>480</v>
      </c>
      <c r="L11" s="3">
        <f t="shared" si="0"/>
        <v>0.24283305227655985</v>
      </c>
      <c r="M11" s="8">
        <f t="shared" si="1"/>
        <v>2</v>
      </c>
    </row>
    <row r="12" spans="1:13" x14ac:dyDescent="0.2">
      <c r="A12" s="26" t="s">
        <v>34</v>
      </c>
      <c r="B12" s="26" t="s">
        <v>34</v>
      </c>
      <c r="C12" s="26">
        <v>381</v>
      </c>
      <c r="D12" s="26" t="s">
        <v>35</v>
      </c>
      <c r="G12" t="s">
        <v>56</v>
      </c>
      <c r="H12" s="16">
        <v>2</v>
      </c>
      <c r="I12" s="35">
        <v>90</v>
      </c>
      <c r="J12" s="6">
        <f t="shared" si="3"/>
        <v>1.5</v>
      </c>
      <c r="K12" s="16">
        <f>C92</f>
        <v>395</v>
      </c>
      <c r="L12" s="3">
        <f t="shared" si="0"/>
        <v>0.19983136593591905</v>
      </c>
      <c r="M12" s="8">
        <f t="shared" si="1"/>
        <v>3</v>
      </c>
    </row>
    <row r="13" spans="1:13" x14ac:dyDescent="0.2">
      <c r="G13" t="s">
        <v>56</v>
      </c>
      <c r="H13" s="16">
        <v>2</v>
      </c>
      <c r="I13" s="34">
        <v>120</v>
      </c>
      <c r="J13" s="6">
        <f t="shared" si="3"/>
        <v>2</v>
      </c>
      <c r="K13" s="16">
        <f>C100</f>
        <v>398</v>
      </c>
      <c r="L13" s="3">
        <f t="shared" si="0"/>
        <v>0.20134907251264755</v>
      </c>
      <c r="M13" s="8">
        <f t="shared" si="1"/>
        <v>4</v>
      </c>
    </row>
    <row r="14" spans="1:13" x14ac:dyDescent="0.2">
      <c r="A14" s="26" t="s">
        <v>24</v>
      </c>
      <c r="B14" s="27">
        <v>44267</v>
      </c>
      <c r="G14" t="s">
        <v>56</v>
      </c>
      <c r="H14" s="16">
        <v>2</v>
      </c>
      <c r="I14" s="34">
        <v>150</v>
      </c>
      <c r="J14" s="6">
        <f t="shared" si="3"/>
        <v>2.5</v>
      </c>
      <c r="K14" s="16">
        <f>C108</f>
        <v>455</v>
      </c>
      <c r="L14" s="3">
        <f t="shared" si="0"/>
        <v>0.23018549747048903</v>
      </c>
      <c r="M14" s="8">
        <f t="shared" si="1"/>
        <v>5</v>
      </c>
    </row>
    <row r="15" spans="1:13" x14ac:dyDescent="0.2">
      <c r="A15" s="26" t="s">
        <v>25</v>
      </c>
      <c r="G15" t="s">
        <v>56</v>
      </c>
      <c r="H15" s="16">
        <v>2</v>
      </c>
      <c r="I15" s="35">
        <v>180</v>
      </c>
      <c r="J15" s="6">
        <f t="shared" si="3"/>
        <v>3</v>
      </c>
      <c r="K15" s="16">
        <f>C116</f>
        <v>330</v>
      </c>
      <c r="L15" s="3">
        <f t="shared" si="0"/>
        <v>0.16694772344013489</v>
      </c>
      <c r="M15" s="8">
        <f t="shared" si="1"/>
        <v>6</v>
      </c>
    </row>
    <row r="16" spans="1:13" x14ac:dyDescent="0.2">
      <c r="A16" s="26" t="s">
        <v>26</v>
      </c>
      <c r="B16" s="26" t="s">
        <v>27</v>
      </c>
      <c r="G16" t="s">
        <v>56</v>
      </c>
      <c r="H16" s="16">
        <v>2</v>
      </c>
      <c r="I16" s="34">
        <v>210</v>
      </c>
      <c r="J16" s="6">
        <f t="shared" si="3"/>
        <v>3.5</v>
      </c>
      <c r="K16" s="16">
        <f>C124</f>
        <v>328</v>
      </c>
      <c r="L16" s="3">
        <f t="shared" si="0"/>
        <v>0.16593591905564922</v>
      </c>
      <c r="M16" s="8">
        <f t="shared" si="1"/>
        <v>7</v>
      </c>
    </row>
    <row r="17" spans="1:13" x14ac:dyDescent="0.2">
      <c r="A17" s="26" t="s">
        <v>28</v>
      </c>
      <c r="B17" s="26" t="s">
        <v>137</v>
      </c>
      <c r="G17" t="s">
        <v>56</v>
      </c>
      <c r="H17" s="16">
        <v>2</v>
      </c>
      <c r="I17" s="34">
        <v>240</v>
      </c>
      <c r="J17" s="6">
        <f t="shared" si="3"/>
        <v>4</v>
      </c>
      <c r="K17" s="16">
        <f>C132</f>
        <v>305</v>
      </c>
      <c r="L17" s="50">
        <f t="shared" si="0"/>
        <v>0.15430016863406407</v>
      </c>
      <c r="M17" s="8">
        <f t="shared" si="1"/>
        <v>8</v>
      </c>
    </row>
    <row r="18" spans="1:13" x14ac:dyDescent="0.2">
      <c r="G18" t="s">
        <v>56</v>
      </c>
      <c r="H18" s="16">
        <v>2</v>
      </c>
      <c r="I18" s="35">
        <v>270</v>
      </c>
      <c r="J18" s="6">
        <f t="shared" si="3"/>
        <v>4.5</v>
      </c>
      <c r="K18" s="16">
        <f>C140</f>
        <v>297</v>
      </c>
      <c r="L18" s="3">
        <f t="shared" si="0"/>
        <v>0.15025295109612141</v>
      </c>
      <c r="M18" s="8">
        <f t="shared" si="1"/>
        <v>9</v>
      </c>
    </row>
    <row r="19" spans="1:13" x14ac:dyDescent="0.2">
      <c r="A19" s="26" t="s">
        <v>30</v>
      </c>
      <c r="B19" s="26" t="s">
        <v>31</v>
      </c>
      <c r="C19" s="26" t="s">
        <v>32</v>
      </c>
      <c r="D19" s="26" t="s">
        <v>33</v>
      </c>
      <c r="G19" t="s">
        <v>56</v>
      </c>
      <c r="H19" s="16">
        <v>2</v>
      </c>
      <c r="I19" s="34">
        <v>300</v>
      </c>
      <c r="J19" s="6">
        <f t="shared" si="3"/>
        <v>5</v>
      </c>
      <c r="K19" s="32">
        <f>'13 -1 mLh'!C12</f>
        <v>259</v>
      </c>
      <c r="L19" s="3">
        <f t="shared" si="0"/>
        <v>0.13102866779089375</v>
      </c>
      <c r="M19" s="8">
        <f t="shared" si="1"/>
        <v>10</v>
      </c>
    </row>
    <row r="20" spans="1:13" x14ac:dyDescent="0.2">
      <c r="A20" s="26" t="s">
        <v>34</v>
      </c>
      <c r="B20" s="26" t="s">
        <v>34</v>
      </c>
      <c r="C20" s="26">
        <v>1700</v>
      </c>
      <c r="D20" s="26" t="s">
        <v>35</v>
      </c>
      <c r="G20" t="s">
        <v>56</v>
      </c>
      <c r="H20" s="16">
        <v>2</v>
      </c>
      <c r="I20" s="35">
        <v>330</v>
      </c>
      <c r="J20" s="6">
        <f t="shared" si="3"/>
        <v>5.5</v>
      </c>
      <c r="K20" s="16">
        <f>'13 -1 mLh'!C20</f>
        <v>300</v>
      </c>
      <c r="L20" s="3">
        <f t="shared" si="0"/>
        <v>0.15177065767284992</v>
      </c>
      <c r="M20" s="8">
        <f t="shared" si="1"/>
        <v>11</v>
      </c>
    </row>
    <row r="21" spans="1:13" x14ac:dyDescent="0.2">
      <c r="G21" t="s">
        <v>56</v>
      </c>
      <c r="H21" s="16">
        <v>2</v>
      </c>
      <c r="I21" s="34">
        <v>360</v>
      </c>
      <c r="J21" s="6">
        <f t="shared" si="3"/>
        <v>6</v>
      </c>
      <c r="K21" s="16">
        <f>'13 -1 mLh'!C28</f>
        <v>240</v>
      </c>
      <c r="L21" s="3">
        <f t="shared" si="0"/>
        <v>0.12141652613827993</v>
      </c>
      <c r="M21" s="8">
        <f t="shared" si="1"/>
        <v>12</v>
      </c>
    </row>
    <row r="22" spans="1:13" x14ac:dyDescent="0.2">
      <c r="A22" s="26" t="s">
        <v>24</v>
      </c>
      <c r="B22" s="27">
        <v>44267</v>
      </c>
      <c r="H22" s="16"/>
      <c r="I22" s="34"/>
      <c r="J22" s="6"/>
      <c r="K22" s="16"/>
      <c r="L22" s="3"/>
    </row>
    <row r="23" spans="1:13" x14ac:dyDescent="0.2">
      <c r="A23" s="26" t="s">
        <v>25</v>
      </c>
      <c r="H23" s="16"/>
      <c r="I23" s="35"/>
      <c r="J23" s="6"/>
      <c r="K23" s="16"/>
      <c r="L23" s="3"/>
    </row>
    <row r="24" spans="1:13" x14ac:dyDescent="0.2">
      <c r="A24" s="26" t="s">
        <v>26</v>
      </c>
      <c r="B24" s="26" t="s">
        <v>27</v>
      </c>
      <c r="H24" s="16"/>
      <c r="I24" s="34"/>
      <c r="J24" s="6"/>
      <c r="L24" s="3"/>
    </row>
    <row r="25" spans="1:13" x14ac:dyDescent="0.2">
      <c r="A25" s="26" t="s">
        <v>28</v>
      </c>
      <c r="B25" s="26" t="s">
        <v>138</v>
      </c>
    </row>
    <row r="27" spans="1:13" x14ac:dyDescent="0.2">
      <c r="A27" s="26" t="s">
        <v>30</v>
      </c>
      <c r="B27" s="26" t="s">
        <v>31</v>
      </c>
      <c r="C27" s="26" t="s">
        <v>32</v>
      </c>
      <c r="D27" s="26" t="s">
        <v>33</v>
      </c>
    </row>
    <row r="28" spans="1:13" x14ac:dyDescent="0.2">
      <c r="A28" s="26" t="s">
        <v>34</v>
      </c>
      <c r="B28" s="26" t="s">
        <v>34</v>
      </c>
      <c r="C28" s="26">
        <v>1830</v>
      </c>
      <c r="D28" s="26" t="s">
        <v>35</v>
      </c>
    </row>
    <row r="30" spans="1:13" x14ac:dyDescent="0.2">
      <c r="A30" s="26" t="s">
        <v>24</v>
      </c>
      <c r="B30" s="27">
        <v>44267</v>
      </c>
    </row>
    <row r="31" spans="1:13" x14ac:dyDescent="0.2">
      <c r="A31" s="26" t="s">
        <v>25</v>
      </c>
    </row>
    <row r="32" spans="1:13" x14ac:dyDescent="0.2">
      <c r="A32" s="26" t="s">
        <v>26</v>
      </c>
      <c r="B32" s="26" t="s">
        <v>27</v>
      </c>
    </row>
    <row r="33" spans="1:4" x14ac:dyDescent="0.2">
      <c r="A33" s="26" t="s">
        <v>28</v>
      </c>
      <c r="B33" s="26" t="s">
        <v>139</v>
      </c>
    </row>
    <row r="35" spans="1:4" x14ac:dyDescent="0.2">
      <c r="A35" s="26" t="s">
        <v>30</v>
      </c>
      <c r="B35" s="26" t="s">
        <v>31</v>
      </c>
      <c r="C35" s="26" t="s">
        <v>32</v>
      </c>
      <c r="D35" s="26" t="s">
        <v>33</v>
      </c>
    </row>
    <row r="36" spans="1:4" x14ac:dyDescent="0.2">
      <c r="A36" s="26" t="s">
        <v>34</v>
      </c>
      <c r="B36" s="26" t="s">
        <v>34</v>
      </c>
      <c r="C36" s="26">
        <v>1910</v>
      </c>
      <c r="D36" s="26" t="s">
        <v>35</v>
      </c>
    </row>
    <row r="38" spans="1:4" x14ac:dyDescent="0.2">
      <c r="A38" s="26" t="s">
        <v>24</v>
      </c>
      <c r="B38" s="27">
        <v>44267</v>
      </c>
    </row>
    <row r="39" spans="1:4" x14ac:dyDescent="0.2">
      <c r="A39" s="26" t="s">
        <v>25</v>
      </c>
    </row>
    <row r="40" spans="1:4" x14ac:dyDescent="0.2">
      <c r="A40" s="26" t="s">
        <v>26</v>
      </c>
      <c r="B40" s="26" t="s">
        <v>27</v>
      </c>
    </row>
    <row r="41" spans="1:4" x14ac:dyDescent="0.2">
      <c r="A41" s="26" t="s">
        <v>28</v>
      </c>
      <c r="B41" s="26" t="s">
        <v>140</v>
      </c>
    </row>
    <row r="43" spans="1:4" x14ac:dyDescent="0.2">
      <c r="A43" s="26" t="s">
        <v>30</v>
      </c>
      <c r="B43" s="26" t="s">
        <v>31</v>
      </c>
      <c r="C43" s="26" t="s">
        <v>32</v>
      </c>
      <c r="D43" s="26" t="s">
        <v>33</v>
      </c>
    </row>
    <row r="44" spans="1:4" x14ac:dyDescent="0.2">
      <c r="A44" s="26" t="s">
        <v>34</v>
      </c>
      <c r="B44" s="26" t="s">
        <v>34</v>
      </c>
      <c r="C44" s="26">
        <v>1850</v>
      </c>
      <c r="D44" s="26" t="s">
        <v>35</v>
      </c>
    </row>
    <row r="46" spans="1:4" x14ac:dyDescent="0.2">
      <c r="A46" s="26" t="s">
        <v>24</v>
      </c>
      <c r="B46" s="27">
        <v>44267</v>
      </c>
    </row>
    <row r="47" spans="1:4" x14ac:dyDescent="0.2">
      <c r="A47" s="26" t="s">
        <v>25</v>
      </c>
    </row>
    <row r="48" spans="1:4" x14ac:dyDescent="0.2">
      <c r="A48" s="26" t="s">
        <v>26</v>
      </c>
      <c r="B48" s="26" t="s">
        <v>27</v>
      </c>
    </row>
    <row r="49" spans="1:4" x14ac:dyDescent="0.2">
      <c r="A49" s="26" t="s">
        <v>28</v>
      </c>
      <c r="B49" s="26" t="s">
        <v>141</v>
      </c>
    </row>
    <row r="51" spans="1:4" x14ac:dyDescent="0.2">
      <c r="A51" s="26" t="s">
        <v>30</v>
      </c>
      <c r="B51" s="26" t="s">
        <v>31</v>
      </c>
      <c r="C51" s="26" t="s">
        <v>32</v>
      </c>
      <c r="D51" s="26" t="s">
        <v>33</v>
      </c>
    </row>
    <row r="52" spans="1:4" x14ac:dyDescent="0.2">
      <c r="A52" s="26" t="s">
        <v>34</v>
      </c>
      <c r="B52" s="26" t="s">
        <v>34</v>
      </c>
      <c r="C52" s="26">
        <v>1900</v>
      </c>
      <c r="D52" s="26" t="s">
        <v>35</v>
      </c>
    </row>
    <row r="54" spans="1:4" x14ac:dyDescent="0.2">
      <c r="A54" s="26" t="s">
        <v>24</v>
      </c>
      <c r="B54" s="27">
        <v>44267</v>
      </c>
    </row>
    <row r="55" spans="1:4" x14ac:dyDescent="0.2">
      <c r="A55" s="26" t="s">
        <v>25</v>
      </c>
    </row>
    <row r="56" spans="1:4" x14ac:dyDescent="0.2">
      <c r="A56" s="26" t="s">
        <v>26</v>
      </c>
      <c r="B56" s="26" t="s">
        <v>27</v>
      </c>
    </row>
    <row r="57" spans="1:4" x14ac:dyDescent="0.2">
      <c r="A57" s="26" t="s">
        <v>28</v>
      </c>
      <c r="B57" s="26" t="s">
        <v>142</v>
      </c>
    </row>
    <row r="59" spans="1:4" x14ac:dyDescent="0.2">
      <c r="A59" s="26" t="s">
        <v>30</v>
      </c>
      <c r="B59" s="26" t="s">
        <v>31</v>
      </c>
      <c r="C59" s="26" t="s">
        <v>32</v>
      </c>
      <c r="D59" s="26" t="s">
        <v>33</v>
      </c>
    </row>
    <row r="60" spans="1:4" x14ac:dyDescent="0.2">
      <c r="A60" s="26" t="s">
        <v>34</v>
      </c>
      <c r="B60" s="26" t="s">
        <v>34</v>
      </c>
      <c r="C60" s="26">
        <v>1770</v>
      </c>
      <c r="D60" s="26" t="s">
        <v>35</v>
      </c>
    </row>
    <row r="62" spans="1:4" x14ac:dyDescent="0.2">
      <c r="A62" s="26" t="s">
        <v>24</v>
      </c>
      <c r="B62" s="27">
        <v>44267</v>
      </c>
    </row>
    <row r="63" spans="1:4" x14ac:dyDescent="0.2">
      <c r="A63" s="26" t="s">
        <v>25</v>
      </c>
    </row>
    <row r="64" spans="1:4" x14ac:dyDescent="0.2">
      <c r="A64" s="26" t="s">
        <v>26</v>
      </c>
      <c r="B64" s="26" t="s">
        <v>27</v>
      </c>
    </row>
    <row r="65" spans="1:4" x14ac:dyDescent="0.2">
      <c r="A65" s="26" t="s">
        <v>28</v>
      </c>
      <c r="B65" s="26" t="s">
        <v>143</v>
      </c>
    </row>
    <row r="67" spans="1:4" x14ac:dyDescent="0.2">
      <c r="A67" s="26" t="s">
        <v>30</v>
      </c>
      <c r="B67" s="26" t="s">
        <v>31</v>
      </c>
      <c r="C67" s="26" t="s">
        <v>32</v>
      </c>
      <c r="D67" s="26" t="s">
        <v>33</v>
      </c>
    </row>
    <row r="68" spans="1:4" x14ac:dyDescent="0.2">
      <c r="A68" s="26" t="s">
        <v>34</v>
      </c>
      <c r="B68" s="26" t="s">
        <v>34</v>
      </c>
      <c r="C68" s="26">
        <v>1270</v>
      </c>
      <c r="D68" s="26" t="s">
        <v>35</v>
      </c>
    </row>
    <row r="70" spans="1:4" x14ac:dyDescent="0.2">
      <c r="A70" s="26" t="s">
        <v>24</v>
      </c>
      <c r="B70" s="27">
        <v>44267</v>
      </c>
    </row>
    <row r="71" spans="1:4" x14ac:dyDescent="0.2">
      <c r="A71" s="26" t="s">
        <v>25</v>
      </c>
    </row>
    <row r="72" spans="1:4" x14ac:dyDescent="0.2">
      <c r="A72" s="26" t="s">
        <v>26</v>
      </c>
      <c r="B72" s="26" t="s">
        <v>27</v>
      </c>
    </row>
    <row r="73" spans="1:4" x14ac:dyDescent="0.2">
      <c r="A73" s="26" t="s">
        <v>28</v>
      </c>
      <c r="B73" s="26" t="s">
        <v>144</v>
      </c>
    </row>
    <row r="75" spans="1:4" x14ac:dyDescent="0.2">
      <c r="A75" s="26" t="s">
        <v>30</v>
      </c>
      <c r="B75" s="26" t="s">
        <v>31</v>
      </c>
      <c r="C75" s="26" t="s">
        <v>32</v>
      </c>
      <c r="D75" s="26" t="s">
        <v>33</v>
      </c>
    </row>
    <row r="76" spans="1:4" x14ac:dyDescent="0.2">
      <c r="A76" s="26" t="s">
        <v>34</v>
      </c>
      <c r="B76" s="26" t="s">
        <v>34</v>
      </c>
      <c r="C76" s="26">
        <v>798</v>
      </c>
      <c r="D76" s="26" t="s">
        <v>35</v>
      </c>
    </row>
    <row r="78" spans="1:4" x14ac:dyDescent="0.2">
      <c r="A78" s="26" t="s">
        <v>24</v>
      </c>
      <c r="B78" s="27">
        <v>44267</v>
      </c>
    </row>
    <row r="79" spans="1:4" x14ac:dyDescent="0.2">
      <c r="A79" s="26" t="s">
        <v>25</v>
      </c>
    </row>
    <row r="80" spans="1:4" x14ac:dyDescent="0.2">
      <c r="A80" s="26" t="s">
        <v>26</v>
      </c>
      <c r="B80" s="26" t="s">
        <v>27</v>
      </c>
    </row>
    <row r="81" spans="1:4" x14ac:dyDescent="0.2">
      <c r="A81" s="26" t="s">
        <v>28</v>
      </c>
      <c r="B81" s="26" t="s">
        <v>145</v>
      </c>
    </row>
    <row r="83" spans="1:4" x14ac:dyDescent="0.2">
      <c r="A83" s="26" t="s">
        <v>30</v>
      </c>
      <c r="B83" s="26" t="s">
        <v>31</v>
      </c>
      <c r="C83" s="26" t="s">
        <v>32</v>
      </c>
      <c r="D83" s="26" t="s">
        <v>33</v>
      </c>
    </row>
    <row r="84" spans="1:4" x14ac:dyDescent="0.2">
      <c r="A84" s="26" t="s">
        <v>34</v>
      </c>
      <c r="B84" s="26" t="s">
        <v>34</v>
      </c>
      <c r="C84" s="26">
        <v>480</v>
      </c>
      <c r="D84" s="26" t="s">
        <v>35</v>
      </c>
    </row>
    <row r="86" spans="1:4" x14ac:dyDescent="0.2">
      <c r="A86" s="26" t="s">
        <v>24</v>
      </c>
      <c r="B86" s="27">
        <v>44267</v>
      </c>
    </row>
    <row r="87" spans="1:4" x14ac:dyDescent="0.2">
      <c r="A87" s="26" t="s">
        <v>25</v>
      </c>
    </row>
    <row r="88" spans="1:4" x14ac:dyDescent="0.2">
      <c r="A88" s="26" t="s">
        <v>26</v>
      </c>
      <c r="B88" s="26" t="s">
        <v>27</v>
      </c>
    </row>
    <row r="89" spans="1:4" x14ac:dyDescent="0.2">
      <c r="A89" s="26" t="s">
        <v>28</v>
      </c>
      <c r="B89" s="26" t="s">
        <v>146</v>
      </c>
    </row>
    <row r="91" spans="1:4" x14ac:dyDescent="0.2">
      <c r="A91" s="26" t="s">
        <v>30</v>
      </c>
      <c r="B91" s="26" t="s">
        <v>31</v>
      </c>
      <c r="C91" s="26" t="s">
        <v>32</v>
      </c>
      <c r="D91" s="26" t="s">
        <v>33</v>
      </c>
    </row>
    <row r="92" spans="1:4" x14ac:dyDescent="0.2">
      <c r="A92" s="26" t="s">
        <v>34</v>
      </c>
      <c r="B92" s="26" t="s">
        <v>34</v>
      </c>
      <c r="C92" s="26">
        <v>395</v>
      </c>
      <c r="D92" s="26" t="s">
        <v>35</v>
      </c>
    </row>
    <row r="94" spans="1:4" x14ac:dyDescent="0.2">
      <c r="A94" s="26" t="s">
        <v>24</v>
      </c>
      <c r="B94" s="27">
        <v>44267</v>
      </c>
    </row>
    <row r="95" spans="1:4" x14ac:dyDescent="0.2">
      <c r="A95" s="26" t="s">
        <v>25</v>
      </c>
    </row>
    <row r="96" spans="1:4" x14ac:dyDescent="0.2">
      <c r="A96" s="26" t="s">
        <v>26</v>
      </c>
      <c r="B96" s="26" t="s">
        <v>27</v>
      </c>
    </row>
    <row r="97" spans="1:4" x14ac:dyDescent="0.2">
      <c r="A97" s="26" t="s">
        <v>28</v>
      </c>
      <c r="B97" s="26" t="s">
        <v>147</v>
      </c>
    </row>
    <row r="99" spans="1:4" x14ac:dyDescent="0.2">
      <c r="A99" s="26" t="s">
        <v>30</v>
      </c>
      <c r="B99" s="26" t="s">
        <v>31</v>
      </c>
      <c r="C99" s="26" t="s">
        <v>32</v>
      </c>
      <c r="D99" s="26" t="s">
        <v>33</v>
      </c>
    </row>
    <row r="100" spans="1:4" x14ac:dyDescent="0.2">
      <c r="A100" s="26" t="s">
        <v>34</v>
      </c>
      <c r="B100" s="26" t="s">
        <v>34</v>
      </c>
      <c r="C100" s="26">
        <v>398</v>
      </c>
      <c r="D100" s="26" t="s">
        <v>35</v>
      </c>
    </row>
    <row r="102" spans="1:4" x14ac:dyDescent="0.2">
      <c r="A102" s="26" t="s">
        <v>24</v>
      </c>
      <c r="B102" s="27">
        <v>44267</v>
      </c>
    </row>
    <row r="103" spans="1:4" x14ac:dyDescent="0.2">
      <c r="A103" s="26" t="s">
        <v>25</v>
      </c>
    </row>
    <row r="104" spans="1:4" x14ac:dyDescent="0.2">
      <c r="A104" s="26" t="s">
        <v>26</v>
      </c>
      <c r="B104" s="26" t="s">
        <v>27</v>
      </c>
    </row>
    <row r="105" spans="1:4" x14ac:dyDescent="0.2">
      <c r="A105" s="26" t="s">
        <v>28</v>
      </c>
      <c r="B105" s="26" t="s">
        <v>148</v>
      </c>
    </row>
    <row r="107" spans="1:4" x14ac:dyDescent="0.2">
      <c r="A107" s="26" t="s">
        <v>30</v>
      </c>
      <c r="B107" s="26" t="s">
        <v>31</v>
      </c>
      <c r="C107" s="26" t="s">
        <v>32</v>
      </c>
      <c r="D107" s="26" t="s">
        <v>33</v>
      </c>
    </row>
    <row r="108" spans="1:4" x14ac:dyDescent="0.2">
      <c r="A108" s="26" t="s">
        <v>34</v>
      </c>
      <c r="B108" s="26" t="s">
        <v>34</v>
      </c>
      <c r="C108" s="26">
        <v>455</v>
      </c>
      <c r="D108" s="26" t="s">
        <v>35</v>
      </c>
    </row>
    <row r="110" spans="1:4" x14ac:dyDescent="0.2">
      <c r="A110" s="26" t="s">
        <v>24</v>
      </c>
      <c r="B110" s="27">
        <v>44267</v>
      </c>
    </row>
    <row r="111" spans="1:4" x14ac:dyDescent="0.2">
      <c r="A111" s="26" t="s">
        <v>25</v>
      </c>
    </row>
    <row r="112" spans="1:4" x14ac:dyDescent="0.2">
      <c r="A112" s="26" t="s">
        <v>26</v>
      </c>
      <c r="B112" s="26" t="s">
        <v>27</v>
      </c>
    </row>
    <row r="113" spans="1:4" x14ac:dyDescent="0.2">
      <c r="A113" s="26" t="s">
        <v>28</v>
      </c>
      <c r="B113" s="26" t="s">
        <v>149</v>
      </c>
    </row>
    <row r="115" spans="1:4" x14ac:dyDescent="0.2">
      <c r="A115" s="26" t="s">
        <v>30</v>
      </c>
      <c r="B115" s="26" t="s">
        <v>31</v>
      </c>
      <c r="C115" s="26" t="s">
        <v>32</v>
      </c>
      <c r="D115" s="26" t="s">
        <v>33</v>
      </c>
    </row>
    <row r="116" spans="1:4" x14ac:dyDescent="0.2">
      <c r="A116" s="26" t="s">
        <v>34</v>
      </c>
      <c r="B116" s="26" t="s">
        <v>34</v>
      </c>
      <c r="C116" s="26">
        <v>330</v>
      </c>
      <c r="D116" s="26" t="s">
        <v>35</v>
      </c>
    </row>
    <row r="118" spans="1:4" x14ac:dyDescent="0.2">
      <c r="A118" s="26" t="s">
        <v>24</v>
      </c>
      <c r="B118" s="27">
        <v>44267</v>
      </c>
    </row>
    <row r="119" spans="1:4" x14ac:dyDescent="0.2">
      <c r="A119" s="26" t="s">
        <v>25</v>
      </c>
    </row>
    <row r="120" spans="1:4" x14ac:dyDescent="0.2">
      <c r="A120" s="26" t="s">
        <v>26</v>
      </c>
      <c r="B120" s="26" t="s">
        <v>27</v>
      </c>
    </row>
    <row r="121" spans="1:4" x14ac:dyDescent="0.2">
      <c r="A121" s="26" t="s">
        <v>28</v>
      </c>
      <c r="B121" s="26" t="s">
        <v>150</v>
      </c>
    </row>
    <row r="123" spans="1:4" x14ac:dyDescent="0.2">
      <c r="A123" s="26" t="s">
        <v>30</v>
      </c>
      <c r="B123" s="26" t="s">
        <v>31</v>
      </c>
      <c r="C123" s="26" t="s">
        <v>32</v>
      </c>
      <c r="D123" s="26" t="s">
        <v>33</v>
      </c>
    </row>
    <row r="124" spans="1:4" x14ac:dyDescent="0.2">
      <c r="A124" s="26" t="s">
        <v>34</v>
      </c>
      <c r="B124" s="26" t="s">
        <v>34</v>
      </c>
      <c r="C124" s="26">
        <v>328</v>
      </c>
      <c r="D124" s="26" t="s">
        <v>35</v>
      </c>
    </row>
    <row r="126" spans="1:4" x14ac:dyDescent="0.2">
      <c r="A126" s="26" t="s">
        <v>24</v>
      </c>
      <c r="B126" s="27">
        <v>44267</v>
      </c>
    </row>
    <row r="127" spans="1:4" x14ac:dyDescent="0.2">
      <c r="A127" s="26" t="s">
        <v>25</v>
      </c>
    </row>
    <row r="128" spans="1:4" x14ac:dyDescent="0.2">
      <c r="A128" s="26" t="s">
        <v>26</v>
      </c>
      <c r="B128" s="26" t="s">
        <v>27</v>
      </c>
    </row>
    <row r="129" spans="1:4" x14ac:dyDescent="0.2">
      <c r="A129" s="26" t="s">
        <v>28</v>
      </c>
      <c r="B129" s="26" t="s">
        <v>151</v>
      </c>
    </row>
    <row r="131" spans="1:4" x14ac:dyDescent="0.2">
      <c r="A131" s="26" t="s">
        <v>30</v>
      </c>
      <c r="B131" s="26" t="s">
        <v>31</v>
      </c>
      <c r="C131" s="26" t="s">
        <v>32</v>
      </c>
      <c r="D131" s="26" t="s">
        <v>33</v>
      </c>
    </row>
    <row r="132" spans="1:4" x14ac:dyDescent="0.2">
      <c r="A132" s="26" t="s">
        <v>34</v>
      </c>
      <c r="B132" s="26" t="s">
        <v>34</v>
      </c>
      <c r="C132" s="26">
        <v>305</v>
      </c>
      <c r="D132" s="26" t="s">
        <v>35</v>
      </c>
    </row>
    <row r="134" spans="1:4" x14ac:dyDescent="0.2">
      <c r="A134" s="26" t="s">
        <v>24</v>
      </c>
      <c r="B134" s="27">
        <v>44267</v>
      </c>
    </row>
    <row r="135" spans="1:4" x14ac:dyDescent="0.2">
      <c r="A135" s="26" t="s">
        <v>25</v>
      </c>
    </row>
    <row r="136" spans="1:4" x14ac:dyDescent="0.2">
      <c r="A136" s="26" t="s">
        <v>26</v>
      </c>
      <c r="B136" s="26" t="s">
        <v>27</v>
      </c>
    </row>
    <row r="137" spans="1:4" x14ac:dyDescent="0.2">
      <c r="A137" s="26" t="s">
        <v>28</v>
      </c>
      <c r="B137" s="26" t="s">
        <v>152</v>
      </c>
    </row>
    <row r="139" spans="1:4" x14ac:dyDescent="0.2">
      <c r="A139" s="26" t="s">
        <v>30</v>
      </c>
      <c r="B139" s="26" t="s">
        <v>31</v>
      </c>
      <c r="C139" s="26" t="s">
        <v>32</v>
      </c>
      <c r="D139" s="26" t="s">
        <v>33</v>
      </c>
    </row>
    <row r="140" spans="1:4" x14ac:dyDescent="0.2">
      <c r="A140" s="26" t="s">
        <v>34</v>
      </c>
      <c r="B140" s="26" t="s">
        <v>34</v>
      </c>
      <c r="C140" s="26">
        <v>297</v>
      </c>
      <c r="D140" s="26" t="s">
        <v>35</v>
      </c>
    </row>
  </sheetData>
  <pageMargins left="0.7" right="0.7" top="0.75" bottom="0.75" header="0.3" footer="0.3"/>
  <drawing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308"/>
  <sheetViews>
    <sheetView workbookViewId="0">
      <selection activeCell="K30" sqref="K30"/>
    </sheetView>
  </sheetViews>
  <sheetFormatPr baseColWidth="10" defaultColWidth="8.83203125" defaultRowHeight="15" x14ac:dyDescent="0.2"/>
  <cols>
    <col min="1" max="1" width="18.33203125" style="26" bestFit="1" customWidth="1"/>
    <col min="2" max="2" width="14" style="26" bestFit="1" customWidth="1"/>
    <col min="3" max="3" width="6.5" style="26" bestFit="1" customWidth="1"/>
    <col min="4" max="4" width="5.5" style="26" bestFit="1" customWidth="1"/>
  </cols>
  <sheetData>
    <row r="1" spans="1:13" x14ac:dyDescent="0.2">
      <c r="A1" s="26" t="s">
        <v>18</v>
      </c>
      <c r="B1" s="27">
        <v>44277</v>
      </c>
      <c r="G1" s="1"/>
      <c r="H1" s="1"/>
      <c r="I1" s="1"/>
      <c r="J1" s="1"/>
      <c r="K1" s="1" t="s">
        <v>52</v>
      </c>
      <c r="L1" s="8">
        <f>'Summary Exp. 2'!I15</f>
        <v>1976.6666666666667</v>
      </c>
    </row>
    <row r="2" spans="1:13" x14ac:dyDescent="0.2">
      <c r="A2" s="26" t="s">
        <v>19</v>
      </c>
      <c r="B2" s="26" t="s">
        <v>20</v>
      </c>
      <c r="G2" s="28" t="s">
        <v>53</v>
      </c>
      <c r="H2" s="28" t="s">
        <v>1</v>
      </c>
      <c r="I2" s="1" t="s">
        <v>54</v>
      </c>
      <c r="J2" s="1" t="s">
        <v>57</v>
      </c>
      <c r="K2" s="1" t="s">
        <v>12</v>
      </c>
      <c r="L2" s="1" t="s">
        <v>2</v>
      </c>
      <c r="M2" s="1" t="s">
        <v>196</v>
      </c>
    </row>
    <row r="3" spans="1:13" x14ac:dyDescent="0.2">
      <c r="A3" s="26" t="s">
        <v>21</v>
      </c>
      <c r="B3" s="26" t="s">
        <v>22</v>
      </c>
      <c r="G3" t="s">
        <v>55</v>
      </c>
      <c r="H3">
        <v>1</v>
      </c>
      <c r="I3">
        <v>0</v>
      </c>
      <c r="J3" s="8">
        <f>I3/60</f>
        <v>0</v>
      </c>
      <c r="K3" s="16">
        <f>C36</f>
        <v>707</v>
      </c>
      <c r="L3" s="3">
        <f>K3/$L$1</f>
        <v>0.35767284991568293</v>
      </c>
      <c r="M3" s="8">
        <f>H3*I3/60</f>
        <v>0</v>
      </c>
    </row>
    <row r="4" spans="1:13" x14ac:dyDescent="0.2">
      <c r="A4" s="26" t="s">
        <v>23</v>
      </c>
      <c r="B4" s="26" t="s">
        <v>22</v>
      </c>
      <c r="G4" t="s">
        <v>55</v>
      </c>
      <c r="H4">
        <v>10</v>
      </c>
      <c r="I4">
        <v>60</v>
      </c>
      <c r="J4" s="8">
        <f>I4/60</f>
        <v>1</v>
      </c>
      <c r="K4" s="16">
        <f>C44</f>
        <v>1240</v>
      </c>
      <c r="L4" s="3">
        <f t="shared" ref="L4:L21" si="0">K4/$L$1</f>
        <v>0.62731871838111297</v>
      </c>
      <c r="M4" s="8">
        <f t="shared" ref="M4:M38" si="1">H4*I4/60</f>
        <v>10</v>
      </c>
    </row>
    <row r="5" spans="1:13" x14ac:dyDescent="0.2">
      <c r="G5" t="s">
        <v>55</v>
      </c>
      <c r="H5">
        <v>10</v>
      </c>
      <c r="I5" s="21">
        <v>120</v>
      </c>
      <c r="J5" s="43">
        <f t="shared" ref="J5:J7" si="2">I5/60</f>
        <v>2</v>
      </c>
      <c r="K5" s="21">
        <f>C52</f>
        <v>1470</v>
      </c>
      <c r="L5" s="44">
        <f t="shared" si="0"/>
        <v>0.74367622259696453</v>
      </c>
      <c r="M5" s="8">
        <f t="shared" si="1"/>
        <v>20</v>
      </c>
    </row>
    <row r="6" spans="1:13" x14ac:dyDescent="0.2">
      <c r="A6" s="26" t="s">
        <v>24</v>
      </c>
      <c r="B6" s="27">
        <v>44271</v>
      </c>
      <c r="G6" s="29" t="s">
        <v>55</v>
      </c>
      <c r="H6" s="29">
        <v>13</v>
      </c>
      <c r="I6" s="35">
        <v>0</v>
      </c>
      <c r="J6" s="32">
        <f t="shared" si="2"/>
        <v>0</v>
      </c>
      <c r="K6" s="16">
        <f>C60</f>
        <v>1440</v>
      </c>
      <c r="L6" s="3">
        <f t="shared" si="0"/>
        <v>0.72849915682967958</v>
      </c>
      <c r="M6" s="8">
        <f t="shared" si="1"/>
        <v>0</v>
      </c>
    </row>
    <row r="7" spans="1:13" x14ac:dyDescent="0.2">
      <c r="A7" s="26" t="s">
        <v>25</v>
      </c>
      <c r="G7" s="16" t="s">
        <v>56</v>
      </c>
      <c r="H7" s="16">
        <v>13</v>
      </c>
      <c r="I7" s="34">
        <v>0</v>
      </c>
      <c r="J7" s="32">
        <f t="shared" si="2"/>
        <v>0</v>
      </c>
      <c r="K7" s="16">
        <f>C68</f>
        <v>1460</v>
      </c>
      <c r="L7" s="3">
        <f t="shared" si="0"/>
        <v>0.73861720067453618</v>
      </c>
      <c r="M7" s="8">
        <f t="shared" si="1"/>
        <v>0</v>
      </c>
    </row>
    <row r="8" spans="1:13" x14ac:dyDescent="0.2">
      <c r="A8" s="26" t="s">
        <v>26</v>
      </c>
      <c r="B8" s="26" t="s">
        <v>27</v>
      </c>
      <c r="G8" t="s">
        <v>56</v>
      </c>
      <c r="H8" s="16">
        <v>13</v>
      </c>
      <c r="I8" s="36">
        <v>10</v>
      </c>
      <c r="J8" s="6">
        <f>I8/60</f>
        <v>0.16666666666666666</v>
      </c>
      <c r="K8" s="16">
        <f>C76</f>
        <v>994</v>
      </c>
      <c r="L8" s="3">
        <f t="shared" si="0"/>
        <v>0.50286677908937605</v>
      </c>
      <c r="M8" s="8">
        <f t="shared" si="1"/>
        <v>2.1666666666666665</v>
      </c>
    </row>
    <row r="9" spans="1:13" x14ac:dyDescent="0.2">
      <c r="A9" s="26" t="s">
        <v>28</v>
      </c>
      <c r="B9" s="26" t="s">
        <v>195</v>
      </c>
      <c r="G9" t="s">
        <v>56</v>
      </c>
      <c r="H9" s="16">
        <v>13</v>
      </c>
      <c r="I9" s="35">
        <v>20</v>
      </c>
      <c r="J9" s="6">
        <f t="shared" ref="J9:J38" si="3">I9/60</f>
        <v>0.33333333333333331</v>
      </c>
      <c r="K9" s="16">
        <f>C84</f>
        <v>635</v>
      </c>
      <c r="L9" s="50">
        <f t="shared" si="0"/>
        <v>0.32124789207419896</v>
      </c>
      <c r="M9" s="8">
        <f t="shared" si="1"/>
        <v>4.333333333333333</v>
      </c>
    </row>
    <row r="10" spans="1:13" x14ac:dyDescent="0.2">
      <c r="G10" t="s">
        <v>56</v>
      </c>
      <c r="H10" s="16">
        <v>13</v>
      </c>
      <c r="I10" s="34">
        <v>30</v>
      </c>
      <c r="J10" s="6">
        <f t="shared" si="3"/>
        <v>0.5</v>
      </c>
      <c r="K10" s="16">
        <f>C92</f>
        <v>623</v>
      </c>
      <c r="L10" s="3">
        <f t="shared" si="0"/>
        <v>0.31517706576728499</v>
      </c>
      <c r="M10" s="8">
        <f t="shared" si="1"/>
        <v>6.5</v>
      </c>
    </row>
    <row r="11" spans="1:13" x14ac:dyDescent="0.2">
      <c r="A11" s="26" t="s">
        <v>30</v>
      </c>
      <c r="B11" s="26" t="s">
        <v>31</v>
      </c>
      <c r="C11" s="26" t="s">
        <v>32</v>
      </c>
      <c r="D11" s="26" t="s">
        <v>33</v>
      </c>
      <c r="G11" t="s">
        <v>56</v>
      </c>
      <c r="H11" s="16">
        <v>13</v>
      </c>
      <c r="I11" s="34">
        <v>60</v>
      </c>
      <c r="J11" s="6">
        <f t="shared" si="3"/>
        <v>1</v>
      </c>
      <c r="K11" s="16">
        <f>C100</f>
        <v>626</v>
      </c>
      <c r="L11" s="3">
        <f t="shared" si="0"/>
        <v>0.3166947723440135</v>
      </c>
      <c r="M11" s="8">
        <f t="shared" si="1"/>
        <v>13</v>
      </c>
    </row>
    <row r="12" spans="1:13" x14ac:dyDescent="0.2">
      <c r="A12" s="26" t="s">
        <v>34</v>
      </c>
      <c r="B12" s="26" t="s">
        <v>34</v>
      </c>
      <c r="C12" s="26">
        <v>259</v>
      </c>
      <c r="D12" s="26" t="s">
        <v>35</v>
      </c>
      <c r="G12" t="s">
        <v>56</v>
      </c>
      <c r="H12" s="16">
        <v>13</v>
      </c>
      <c r="I12" s="35">
        <v>90</v>
      </c>
      <c r="J12" s="6">
        <f t="shared" si="3"/>
        <v>1.5</v>
      </c>
      <c r="K12" s="16">
        <f>C108</f>
        <v>620</v>
      </c>
      <c r="L12" s="3">
        <f t="shared" si="0"/>
        <v>0.31365935919055649</v>
      </c>
      <c r="M12" s="8">
        <f t="shared" si="1"/>
        <v>19.5</v>
      </c>
    </row>
    <row r="13" spans="1:13" x14ac:dyDescent="0.2">
      <c r="G13" t="s">
        <v>56</v>
      </c>
      <c r="H13" s="16">
        <v>13</v>
      </c>
      <c r="I13" s="34">
        <v>120</v>
      </c>
      <c r="J13" s="6">
        <f t="shared" si="3"/>
        <v>2</v>
      </c>
      <c r="K13" s="16">
        <f>C116</f>
        <v>629</v>
      </c>
      <c r="L13" s="3">
        <f t="shared" si="0"/>
        <v>0.318212478920742</v>
      </c>
      <c r="M13" s="8">
        <f t="shared" si="1"/>
        <v>26</v>
      </c>
    </row>
    <row r="14" spans="1:13" x14ac:dyDescent="0.2">
      <c r="A14" s="26" t="s">
        <v>24</v>
      </c>
      <c r="B14" s="27">
        <v>44271</v>
      </c>
      <c r="G14" t="s">
        <v>56</v>
      </c>
      <c r="H14" s="16">
        <v>13</v>
      </c>
      <c r="I14" s="34">
        <v>150</v>
      </c>
      <c r="J14" s="6">
        <f t="shared" si="3"/>
        <v>2.5</v>
      </c>
      <c r="K14" s="16">
        <f>C124</f>
        <v>597</v>
      </c>
      <c r="L14" s="3">
        <f t="shared" si="0"/>
        <v>0.30202360876897133</v>
      </c>
      <c r="M14" s="8">
        <f t="shared" si="1"/>
        <v>32.5</v>
      </c>
    </row>
    <row r="15" spans="1:13" x14ac:dyDescent="0.2">
      <c r="A15" s="26" t="s">
        <v>25</v>
      </c>
      <c r="G15" t="s">
        <v>56</v>
      </c>
      <c r="H15" s="16">
        <v>13</v>
      </c>
      <c r="I15" s="35">
        <v>180</v>
      </c>
      <c r="J15" s="6">
        <f t="shared" si="3"/>
        <v>3</v>
      </c>
      <c r="K15" s="16">
        <f>C132</f>
        <v>629</v>
      </c>
      <c r="L15" s="3">
        <f t="shared" si="0"/>
        <v>0.318212478920742</v>
      </c>
      <c r="M15" s="8">
        <f t="shared" si="1"/>
        <v>39</v>
      </c>
    </row>
    <row r="16" spans="1:13" x14ac:dyDescent="0.2">
      <c r="A16" s="26" t="s">
        <v>26</v>
      </c>
      <c r="B16" s="26" t="s">
        <v>27</v>
      </c>
      <c r="G16" t="s">
        <v>56</v>
      </c>
      <c r="H16" s="16">
        <v>13</v>
      </c>
      <c r="I16" s="34">
        <v>210</v>
      </c>
      <c r="J16" s="6">
        <f t="shared" si="3"/>
        <v>3.5</v>
      </c>
      <c r="K16" s="16">
        <f>C140</f>
        <v>645</v>
      </c>
      <c r="L16" s="3">
        <f t="shared" si="0"/>
        <v>0.32630691399662731</v>
      </c>
      <c r="M16" s="8">
        <f t="shared" si="1"/>
        <v>45.5</v>
      </c>
    </row>
    <row r="17" spans="1:13" x14ac:dyDescent="0.2">
      <c r="A17" s="26" t="s">
        <v>28</v>
      </c>
      <c r="B17" s="26" t="s">
        <v>194</v>
      </c>
      <c r="G17" t="s">
        <v>56</v>
      </c>
      <c r="H17" s="16">
        <v>13</v>
      </c>
      <c r="I17" s="34">
        <v>240</v>
      </c>
      <c r="J17" s="6">
        <f t="shared" si="3"/>
        <v>4</v>
      </c>
      <c r="K17" s="32">
        <f>C148</f>
        <v>642</v>
      </c>
      <c r="L17" s="3">
        <f>K17/$L$1</f>
        <v>0.32478920741989881</v>
      </c>
      <c r="M17" s="8">
        <f t="shared" si="1"/>
        <v>52</v>
      </c>
    </row>
    <row r="18" spans="1:13" x14ac:dyDescent="0.2">
      <c r="G18" t="s">
        <v>56</v>
      </c>
      <c r="H18" s="16">
        <v>13</v>
      </c>
      <c r="I18" s="35">
        <v>270</v>
      </c>
      <c r="J18" s="6">
        <f t="shared" si="3"/>
        <v>4.5</v>
      </c>
      <c r="K18" s="16">
        <f>C156</f>
        <v>642</v>
      </c>
      <c r="L18" s="3">
        <f t="shared" si="0"/>
        <v>0.32478920741989881</v>
      </c>
      <c r="M18" s="8">
        <f t="shared" si="1"/>
        <v>58.5</v>
      </c>
    </row>
    <row r="19" spans="1:13" x14ac:dyDescent="0.2">
      <c r="A19" s="26" t="s">
        <v>30</v>
      </c>
      <c r="B19" s="26" t="s">
        <v>31</v>
      </c>
      <c r="C19" s="26" t="s">
        <v>32</v>
      </c>
      <c r="D19" s="26" t="s">
        <v>33</v>
      </c>
      <c r="G19" t="s">
        <v>56</v>
      </c>
      <c r="H19" s="16">
        <v>13</v>
      </c>
      <c r="I19" s="34">
        <v>300</v>
      </c>
      <c r="J19" s="6">
        <f t="shared" si="3"/>
        <v>5</v>
      </c>
      <c r="K19" s="16">
        <f>C164</f>
        <v>638</v>
      </c>
      <c r="L19" s="3">
        <f t="shared" si="0"/>
        <v>0.32276559865092747</v>
      </c>
      <c r="M19" s="8">
        <f t="shared" si="1"/>
        <v>65</v>
      </c>
    </row>
    <row r="20" spans="1:13" x14ac:dyDescent="0.2">
      <c r="A20" s="26" t="s">
        <v>34</v>
      </c>
      <c r="B20" s="26" t="s">
        <v>34</v>
      </c>
      <c r="C20" s="26">
        <v>300</v>
      </c>
      <c r="D20" s="26" t="s">
        <v>35</v>
      </c>
      <c r="G20" t="s">
        <v>56</v>
      </c>
      <c r="H20" s="16">
        <v>13</v>
      </c>
      <c r="I20" s="34">
        <v>120</v>
      </c>
      <c r="J20" s="6">
        <f t="shared" si="3"/>
        <v>2</v>
      </c>
      <c r="K20" s="16">
        <f>C172</f>
        <v>620</v>
      </c>
      <c r="L20" s="3">
        <f t="shared" si="0"/>
        <v>0.31365935919055649</v>
      </c>
      <c r="M20" s="8">
        <f t="shared" si="1"/>
        <v>26</v>
      </c>
    </row>
    <row r="21" spans="1:13" x14ac:dyDescent="0.2">
      <c r="G21" t="s">
        <v>56</v>
      </c>
      <c r="H21" s="16">
        <v>13</v>
      </c>
      <c r="I21" s="34">
        <v>150</v>
      </c>
      <c r="J21" s="6">
        <f t="shared" si="3"/>
        <v>2.5</v>
      </c>
      <c r="K21" s="16">
        <f>C180</f>
        <v>624</v>
      </c>
      <c r="L21" s="3">
        <f t="shared" si="0"/>
        <v>0.31568296795952783</v>
      </c>
      <c r="M21" s="8">
        <f t="shared" si="1"/>
        <v>32.5</v>
      </c>
    </row>
    <row r="22" spans="1:13" x14ac:dyDescent="0.2">
      <c r="A22" s="26" t="s">
        <v>24</v>
      </c>
      <c r="B22" s="27">
        <v>44271</v>
      </c>
      <c r="G22" s="21" t="s">
        <v>56</v>
      </c>
      <c r="H22" s="21">
        <v>13</v>
      </c>
      <c r="I22" s="46">
        <v>180</v>
      </c>
      <c r="J22" s="47">
        <f t="shared" si="3"/>
        <v>3</v>
      </c>
      <c r="K22" s="21">
        <f>C188</f>
        <v>637</v>
      </c>
      <c r="L22" s="38">
        <f>K22/$L$1</f>
        <v>0.32225969645868463</v>
      </c>
      <c r="M22" s="8">
        <f t="shared" si="1"/>
        <v>39</v>
      </c>
    </row>
    <row r="23" spans="1:13" x14ac:dyDescent="0.2">
      <c r="A23" s="26" t="s">
        <v>25</v>
      </c>
      <c r="G23" t="s">
        <v>55</v>
      </c>
      <c r="H23" s="45">
        <v>10</v>
      </c>
      <c r="I23" s="35">
        <v>0</v>
      </c>
      <c r="J23" s="6">
        <f t="shared" si="3"/>
        <v>0</v>
      </c>
      <c r="K23" s="16">
        <f>C196</f>
        <v>666</v>
      </c>
      <c r="L23" s="3">
        <f>K23/$L$1</f>
        <v>0.3369308600337268</v>
      </c>
      <c r="M23" s="8">
        <f t="shared" si="1"/>
        <v>0</v>
      </c>
    </row>
    <row r="24" spans="1:13" x14ac:dyDescent="0.2">
      <c r="A24" s="26" t="s">
        <v>26</v>
      </c>
      <c r="B24" s="26" t="s">
        <v>27</v>
      </c>
      <c r="G24" t="s">
        <v>55</v>
      </c>
      <c r="H24" s="45">
        <v>10</v>
      </c>
      <c r="I24" s="35">
        <v>60</v>
      </c>
      <c r="J24" s="6">
        <f t="shared" si="3"/>
        <v>1</v>
      </c>
      <c r="K24">
        <f>C204</f>
        <v>1490</v>
      </c>
      <c r="L24" s="3">
        <f>K24/$L$1</f>
        <v>0.75379426644182124</v>
      </c>
      <c r="M24" s="8">
        <f t="shared" si="1"/>
        <v>10</v>
      </c>
    </row>
    <row r="25" spans="1:13" x14ac:dyDescent="0.2">
      <c r="A25" s="26" t="s">
        <v>28</v>
      </c>
      <c r="B25" s="26" t="s">
        <v>193</v>
      </c>
      <c r="G25" t="s">
        <v>55</v>
      </c>
      <c r="H25" s="45">
        <v>10</v>
      </c>
      <c r="I25" s="35">
        <v>120</v>
      </c>
      <c r="J25" s="6">
        <f t="shared" si="3"/>
        <v>2</v>
      </c>
      <c r="K25">
        <f>C212</f>
        <v>1510</v>
      </c>
      <c r="L25" s="3">
        <f t="shared" ref="L25:L38" si="4">K25/$L$1</f>
        <v>0.76391231028667783</v>
      </c>
      <c r="M25" s="8">
        <f t="shared" si="1"/>
        <v>20</v>
      </c>
    </row>
    <row r="26" spans="1:13" x14ac:dyDescent="0.2">
      <c r="G26" t="s">
        <v>55</v>
      </c>
      <c r="H26" s="45">
        <v>10</v>
      </c>
      <c r="I26" s="35">
        <v>120</v>
      </c>
      <c r="J26" s="6">
        <f t="shared" si="3"/>
        <v>2</v>
      </c>
      <c r="K26">
        <f>C220</f>
        <v>1510</v>
      </c>
      <c r="L26" s="3">
        <f t="shared" si="4"/>
        <v>0.76391231028667783</v>
      </c>
      <c r="M26" s="8">
        <f t="shared" si="1"/>
        <v>20</v>
      </c>
    </row>
    <row r="27" spans="1:13" x14ac:dyDescent="0.2">
      <c r="A27" s="26" t="s">
        <v>30</v>
      </c>
      <c r="B27" s="26" t="s">
        <v>31</v>
      </c>
      <c r="C27" s="26" t="s">
        <v>32</v>
      </c>
      <c r="D27" s="26" t="s">
        <v>33</v>
      </c>
      <c r="G27" t="s">
        <v>55</v>
      </c>
      <c r="H27" s="45">
        <v>10</v>
      </c>
      <c r="I27" s="35">
        <v>180</v>
      </c>
      <c r="J27" s="6">
        <f t="shared" si="3"/>
        <v>3</v>
      </c>
      <c r="K27">
        <f>C228</f>
        <v>1500</v>
      </c>
      <c r="L27" s="3">
        <f t="shared" si="4"/>
        <v>0.75885328836424959</v>
      </c>
      <c r="M27" s="8">
        <f t="shared" si="1"/>
        <v>30</v>
      </c>
    </row>
    <row r="28" spans="1:13" x14ac:dyDescent="0.2">
      <c r="A28" s="26" t="s">
        <v>34</v>
      </c>
      <c r="B28" s="26" t="s">
        <v>34</v>
      </c>
      <c r="C28" s="26">
        <v>240</v>
      </c>
      <c r="D28" s="26" t="s">
        <v>35</v>
      </c>
      <c r="G28" t="s">
        <v>55</v>
      </c>
      <c r="H28" s="45">
        <v>10</v>
      </c>
      <c r="I28" s="35">
        <v>240</v>
      </c>
      <c r="J28" s="6">
        <f t="shared" si="3"/>
        <v>4</v>
      </c>
      <c r="K28">
        <f>C236</f>
        <v>1500</v>
      </c>
      <c r="L28" s="48">
        <f t="shared" si="4"/>
        <v>0.75885328836424959</v>
      </c>
      <c r="M28" s="8">
        <f t="shared" si="1"/>
        <v>40</v>
      </c>
    </row>
    <row r="29" spans="1:13" x14ac:dyDescent="0.2">
      <c r="G29" t="s">
        <v>56</v>
      </c>
      <c r="H29" s="45">
        <v>1</v>
      </c>
      <c r="I29" s="34">
        <v>0</v>
      </c>
      <c r="J29" s="6">
        <f t="shared" si="3"/>
        <v>0</v>
      </c>
      <c r="K29">
        <f>C244</f>
        <v>1440</v>
      </c>
      <c r="L29" s="3">
        <f t="shared" si="4"/>
        <v>0.72849915682967958</v>
      </c>
      <c r="M29" s="8">
        <f t="shared" si="1"/>
        <v>0</v>
      </c>
    </row>
    <row r="30" spans="1:13" x14ac:dyDescent="0.2">
      <c r="A30" s="26" t="s">
        <v>24</v>
      </c>
      <c r="B30" s="27">
        <v>44271</v>
      </c>
      <c r="G30" t="s">
        <v>56</v>
      </c>
      <c r="H30" s="45">
        <v>1</v>
      </c>
      <c r="I30" s="34">
        <f>60*15</f>
        <v>900</v>
      </c>
      <c r="J30" s="6">
        <f t="shared" si="3"/>
        <v>15</v>
      </c>
      <c r="K30">
        <f>C252</f>
        <v>148</v>
      </c>
      <c r="L30" s="49">
        <f t="shared" si="4"/>
        <v>7.4873524451939288E-2</v>
      </c>
      <c r="M30" s="8">
        <f t="shared" si="1"/>
        <v>15</v>
      </c>
    </row>
    <row r="31" spans="1:13" x14ac:dyDescent="0.2">
      <c r="A31" s="26" t="s">
        <v>25</v>
      </c>
      <c r="G31" t="s">
        <v>56</v>
      </c>
      <c r="H31" s="45">
        <v>1</v>
      </c>
      <c r="I31" s="34">
        <f>60*16</f>
        <v>960</v>
      </c>
      <c r="J31" s="6">
        <f t="shared" si="3"/>
        <v>16</v>
      </c>
      <c r="K31">
        <f>C260</f>
        <v>142</v>
      </c>
      <c r="L31" s="7">
        <f t="shared" si="4"/>
        <v>7.1838111298482291E-2</v>
      </c>
      <c r="M31" s="8">
        <f t="shared" si="1"/>
        <v>16</v>
      </c>
    </row>
    <row r="32" spans="1:13" x14ac:dyDescent="0.2">
      <c r="A32" s="26" t="s">
        <v>26</v>
      </c>
      <c r="B32" s="26" t="s">
        <v>27</v>
      </c>
      <c r="G32" t="s">
        <v>56</v>
      </c>
      <c r="H32" s="45">
        <v>1</v>
      </c>
      <c r="I32" s="34">
        <f>60*17</f>
        <v>1020</v>
      </c>
      <c r="J32" s="6">
        <f t="shared" si="3"/>
        <v>17</v>
      </c>
      <c r="K32">
        <f>C276</f>
        <v>137</v>
      </c>
      <c r="L32" s="7">
        <f t="shared" si="4"/>
        <v>6.9308600337268128E-2</v>
      </c>
      <c r="M32" s="8">
        <f t="shared" si="1"/>
        <v>17</v>
      </c>
    </row>
    <row r="33" spans="1:13" x14ac:dyDescent="0.2">
      <c r="A33" s="26" t="s">
        <v>28</v>
      </c>
      <c r="B33" s="26" t="s">
        <v>192</v>
      </c>
      <c r="G33" t="s">
        <v>56</v>
      </c>
      <c r="H33" s="45">
        <v>1</v>
      </c>
      <c r="I33" s="34">
        <f>60*18</f>
        <v>1080</v>
      </c>
      <c r="J33" s="6">
        <f t="shared" si="3"/>
        <v>18</v>
      </c>
      <c r="K33">
        <f>C276</f>
        <v>137</v>
      </c>
      <c r="L33" s="7">
        <f t="shared" si="4"/>
        <v>6.9308600337268128E-2</v>
      </c>
      <c r="M33" s="8">
        <f t="shared" si="1"/>
        <v>18</v>
      </c>
    </row>
    <row r="34" spans="1:13" x14ac:dyDescent="0.2">
      <c r="G34" t="s">
        <v>56</v>
      </c>
      <c r="H34" s="45">
        <v>1</v>
      </c>
      <c r="I34" s="34">
        <f>60*19</f>
        <v>1140</v>
      </c>
      <c r="J34" s="6">
        <f t="shared" si="3"/>
        <v>19</v>
      </c>
      <c r="K34">
        <f>C284</f>
        <v>142</v>
      </c>
      <c r="L34" s="7">
        <f t="shared" si="4"/>
        <v>7.1838111298482291E-2</v>
      </c>
      <c r="M34" s="8">
        <f t="shared" si="1"/>
        <v>19</v>
      </c>
    </row>
    <row r="35" spans="1:13" x14ac:dyDescent="0.2">
      <c r="A35" s="26" t="s">
        <v>30</v>
      </c>
      <c r="B35" s="26" t="s">
        <v>31</v>
      </c>
      <c r="C35" s="26" t="s">
        <v>32</v>
      </c>
      <c r="D35" s="26" t="s">
        <v>33</v>
      </c>
      <c r="G35" t="s">
        <v>56</v>
      </c>
      <c r="H35" s="45">
        <v>1</v>
      </c>
      <c r="I35" s="34">
        <f>60*20</f>
        <v>1200</v>
      </c>
      <c r="J35" s="6">
        <f t="shared" si="3"/>
        <v>20</v>
      </c>
      <c r="K35">
        <f>C292</f>
        <v>135</v>
      </c>
      <c r="L35" s="7">
        <f t="shared" si="4"/>
        <v>6.8296795952782458E-2</v>
      </c>
      <c r="M35" s="8">
        <f t="shared" si="1"/>
        <v>20</v>
      </c>
    </row>
    <row r="36" spans="1:13" x14ac:dyDescent="0.2">
      <c r="A36" s="26" t="s">
        <v>34</v>
      </c>
      <c r="B36" s="26" t="s">
        <v>34</v>
      </c>
      <c r="C36" s="26">
        <v>707</v>
      </c>
      <c r="D36" s="26" t="s">
        <v>35</v>
      </c>
      <c r="G36" t="s">
        <v>56</v>
      </c>
      <c r="H36" s="45">
        <v>1</v>
      </c>
      <c r="I36" s="34">
        <f>60*21</f>
        <v>1260</v>
      </c>
      <c r="J36" s="6">
        <f t="shared" si="3"/>
        <v>21</v>
      </c>
      <c r="K36">
        <f>C300</f>
        <v>139</v>
      </c>
      <c r="L36" s="7">
        <f t="shared" si="4"/>
        <v>7.0320404721753785E-2</v>
      </c>
      <c r="M36" s="8">
        <f t="shared" si="1"/>
        <v>21</v>
      </c>
    </row>
    <row r="37" spans="1:13" x14ac:dyDescent="0.2">
      <c r="G37" t="s">
        <v>56</v>
      </c>
      <c r="H37" s="45">
        <v>1</v>
      </c>
      <c r="I37" s="34">
        <f>60*22</f>
        <v>1320</v>
      </c>
      <c r="J37" s="6">
        <f t="shared" si="3"/>
        <v>22</v>
      </c>
      <c r="K37">
        <f>C308</f>
        <v>129</v>
      </c>
      <c r="L37" s="7">
        <f t="shared" si="4"/>
        <v>6.526138279932546E-2</v>
      </c>
      <c r="M37" s="8">
        <f t="shared" si="1"/>
        <v>22</v>
      </c>
    </row>
    <row r="38" spans="1:13" x14ac:dyDescent="0.2">
      <c r="A38" s="26" t="s">
        <v>24</v>
      </c>
      <c r="B38" s="27">
        <v>44271</v>
      </c>
      <c r="G38" t="s">
        <v>56</v>
      </c>
      <c r="H38" s="45">
        <v>1</v>
      </c>
      <c r="I38" s="34">
        <f>60*23</f>
        <v>1380</v>
      </c>
      <c r="J38" s="6">
        <f t="shared" si="3"/>
        <v>23</v>
      </c>
      <c r="K38">
        <v>138</v>
      </c>
      <c r="L38" s="7">
        <f t="shared" si="4"/>
        <v>6.9814502529510963E-2</v>
      </c>
      <c r="M38" s="8">
        <f t="shared" si="1"/>
        <v>23</v>
      </c>
    </row>
    <row r="39" spans="1:13" x14ac:dyDescent="0.2">
      <c r="A39" s="26" t="s">
        <v>25</v>
      </c>
      <c r="H39" s="45"/>
      <c r="L39" s="3"/>
    </row>
    <row r="40" spans="1:13" x14ac:dyDescent="0.2">
      <c r="A40" s="26" t="s">
        <v>26</v>
      </c>
      <c r="B40" s="26" t="s">
        <v>27</v>
      </c>
      <c r="H40" s="45"/>
    </row>
    <row r="41" spans="1:13" x14ac:dyDescent="0.2">
      <c r="A41" s="26" t="s">
        <v>28</v>
      </c>
      <c r="B41" s="26" t="s">
        <v>191</v>
      </c>
      <c r="H41" s="45"/>
    </row>
    <row r="42" spans="1:13" x14ac:dyDescent="0.2">
      <c r="H42" s="45"/>
    </row>
    <row r="43" spans="1:13" x14ac:dyDescent="0.2">
      <c r="A43" s="26" t="s">
        <v>30</v>
      </c>
      <c r="B43" s="26" t="s">
        <v>31</v>
      </c>
      <c r="C43" s="26" t="s">
        <v>32</v>
      </c>
      <c r="D43" s="26" t="s">
        <v>33</v>
      </c>
      <c r="H43" s="45"/>
    </row>
    <row r="44" spans="1:13" x14ac:dyDescent="0.2">
      <c r="A44" s="26" t="s">
        <v>34</v>
      </c>
      <c r="B44" s="26" t="s">
        <v>34</v>
      </c>
      <c r="C44" s="26">
        <v>1240</v>
      </c>
      <c r="D44" s="26" t="s">
        <v>35</v>
      </c>
      <c r="H44" s="45"/>
    </row>
    <row r="45" spans="1:13" x14ac:dyDescent="0.2">
      <c r="H45" s="45"/>
    </row>
    <row r="46" spans="1:13" x14ac:dyDescent="0.2">
      <c r="A46" s="26" t="s">
        <v>24</v>
      </c>
      <c r="B46" s="27">
        <v>44271</v>
      </c>
    </row>
    <row r="47" spans="1:13" x14ac:dyDescent="0.2">
      <c r="A47" s="26" t="s">
        <v>25</v>
      </c>
    </row>
    <row r="48" spans="1:13" x14ac:dyDescent="0.2">
      <c r="A48" s="26" t="s">
        <v>26</v>
      </c>
      <c r="B48" s="26" t="s">
        <v>27</v>
      </c>
    </row>
    <row r="49" spans="1:4" x14ac:dyDescent="0.2">
      <c r="A49" s="26" t="s">
        <v>28</v>
      </c>
      <c r="B49" s="26" t="s">
        <v>190</v>
      </c>
    </row>
    <row r="51" spans="1:4" x14ac:dyDescent="0.2">
      <c r="A51" s="26" t="s">
        <v>30</v>
      </c>
      <c r="B51" s="26" t="s">
        <v>31</v>
      </c>
      <c r="C51" s="26" t="s">
        <v>32</v>
      </c>
      <c r="D51" s="26" t="s">
        <v>33</v>
      </c>
    </row>
    <row r="52" spans="1:4" x14ac:dyDescent="0.2">
      <c r="A52" s="26" t="s">
        <v>34</v>
      </c>
      <c r="B52" s="26" t="s">
        <v>34</v>
      </c>
      <c r="C52" s="26">
        <v>1470</v>
      </c>
      <c r="D52" s="26" t="s">
        <v>35</v>
      </c>
    </row>
    <row r="54" spans="1:4" x14ac:dyDescent="0.2">
      <c r="A54" s="26" t="s">
        <v>24</v>
      </c>
      <c r="B54" s="27">
        <v>44271</v>
      </c>
    </row>
    <row r="55" spans="1:4" x14ac:dyDescent="0.2">
      <c r="A55" s="26" t="s">
        <v>25</v>
      </c>
    </row>
    <row r="56" spans="1:4" x14ac:dyDescent="0.2">
      <c r="A56" s="26" t="s">
        <v>26</v>
      </c>
      <c r="B56" s="26" t="s">
        <v>27</v>
      </c>
    </row>
    <row r="57" spans="1:4" x14ac:dyDescent="0.2">
      <c r="A57" s="26" t="s">
        <v>28</v>
      </c>
      <c r="B57" s="26" t="s">
        <v>189</v>
      </c>
    </row>
    <row r="59" spans="1:4" x14ac:dyDescent="0.2">
      <c r="A59" s="26" t="s">
        <v>30</v>
      </c>
      <c r="B59" s="26" t="s">
        <v>31</v>
      </c>
      <c r="C59" s="26" t="s">
        <v>32</v>
      </c>
      <c r="D59" s="26" t="s">
        <v>33</v>
      </c>
    </row>
    <row r="60" spans="1:4" x14ac:dyDescent="0.2">
      <c r="A60" s="26" t="s">
        <v>34</v>
      </c>
      <c r="B60" s="26" t="s">
        <v>34</v>
      </c>
      <c r="C60" s="26">
        <v>1440</v>
      </c>
      <c r="D60" s="26" t="s">
        <v>35</v>
      </c>
    </row>
    <row r="62" spans="1:4" x14ac:dyDescent="0.2">
      <c r="A62" s="26" t="s">
        <v>24</v>
      </c>
      <c r="B62" s="27">
        <v>44271</v>
      </c>
    </row>
    <row r="63" spans="1:4" x14ac:dyDescent="0.2">
      <c r="A63" s="26" t="s">
        <v>25</v>
      </c>
    </row>
    <row r="64" spans="1:4" x14ac:dyDescent="0.2">
      <c r="A64" s="26" t="s">
        <v>26</v>
      </c>
      <c r="B64" s="26" t="s">
        <v>27</v>
      </c>
    </row>
    <row r="65" spans="1:4" x14ac:dyDescent="0.2">
      <c r="A65" s="26" t="s">
        <v>28</v>
      </c>
      <c r="B65" s="26" t="s">
        <v>188</v>
      </c>
    </row>
    <row r="67" spans="1:4" x14ac:dyDescent="0.2">
      <c r="A67" s="26" t="s">
        <v>30</v>
      </c>
      <c r="B67" s="26" t="s">
        <v>31</v>
      </c>
      <c r="C67" s="26" t="s">
        <v>32</v>
      </c>
      <c r="D67" s="26" t="s">
        <v>33</v>
      </c>
    </row>
    <row r="68" spans="1:4" x14ac:dyDescent="0.2">
      <c r="A68" s="26" t="s">
        <v>34</v>
      </c>
      <c r="B68" s="26" t="s">
        <v>34</v>
      </c>
      <c r="C68" s="26">
        <v>1460</v>
      </c>
      <c r="D68" s="26" t="s">
        <v>35</v>
      </c>
    </row>
    <row r="70" spans="1:4" x14ac:dyDescent="0.2">
      <c r="A70" s="26" t="s">
        <v>24</v>
      </c>
      <c r="B70" s="27">
        <v>44271</v>
      </c>
    </row>
    <row r="71" spans="1:4" x14ac:dyDescent="0.2">
      <c r="A71" s="26" t="s">
        <v>25</v>
      </c>
    </row>
    <row r="72" spans="1:4" x14ac:dyDescent="0.2">
      <c r="A72" s="26" t="s">
        <v>26</v>
      </c>
      <c r="B72" s="26" t="s">
        <v>27</v>
      </c>
    </row>
    <row r="73" spans="1:4" x14ac:dyDescent="0.2">
      <c r="A73" s="26" t="s">
        <v>28</v>
      </c>
      <c r="B73" s="26" t="s">
        <v>187</v>
      </c>
    </row>
    <row r="75" spans="1:4" x14ac:dyDescent="0.2">
      <c r="A75" s="26" t="s">
        <v>30</v>
      </c>
      <c r="B75" s="26" t="s">
        <v>31</v>
      </c>
      <c r="C75" s="26" t="s">
        <v>32</v>
      </c>
      <c r="D75" s="26" t="s">
        <v>33</v>
      </c>
    </row>
    <row r="76" spans="1:4" x14ac:dyDescent="0.2">
      <c r="A76" s="26" t="s">
        <v>34</v>
      </c>
      <c r="B76" s="26" t="s">
        <v>34</v>
      </c>
      <c r="C76" s="26">
        <v>994</v>
      </c>
      <c r="D76" s="26" t="s">
        <v>35</v>
      </c>
    </row>
    <row r="78" spans="1:4" x14ac:dyDescent="0.2">
      <c r="A78" s="26" t="s">
        <v>24</v>
      </c>
      <c r="B78" s="27">
        <v>44271</v>
      </c>
    </row>
    <row r="79" spans="1:4" x14ac:dyDescent="0.2">
      <c r="A79" s="26" t="s">
        <v>25</v>
      </c>
    </row>
    <row r="80" spans="1:4" x14ac:dyDescent="0.2">
      <c r="A80" s="26" t="s">
        <v>26</v>
      </c>
      <c r="B80" s="26" t="s">
        <v>27</v>
      </c>
    </row>
    <row r="81" spans="1:4" x14ac:dyDescent="0.2">
      <c r="A81" s="26" t="s">
        <v>28</v>
      </c>
      <c r="B81" s="26" t="s">
        <v>186</v>
      </c>
    </row>
    <row r="83" spans="1:4" x14ac:dyDescent="0.2">
      <c r="A83" s="26" t="s">
        <v>30</v>
      </c>
      <c r="B83" s="26" t="s">
        <v>31</v>
      </c>
      <c r="C83" s="26" t="s">
        <v>32</v>
      </c>
      <c r="D83" s="26" t="s">
        <v>33</v>
      </c>
    </row>
    <row r="84" spans="1:4" x14ac:dyDescent="0.2">
      <c r="A84" s="26" t="s">
        <v>34</v>
      </c>
      <c r="B84" s="26" t="s">
        <v>34</v>
      </c>
      <c r="C84" s="26">
        <v>635</v>
      </c>
      <c r="D84" s="26" t="s">
        <v>35</v>
      </c>
    </row>
    <row r="86" spans="1:4" x14ac:dyDescent="0.2">
      <c r="A86" s="26" t="s">
        <v>24</v>
      </c>
      <c r="B86" s="27">
        <v>44271</v>
      </c>
    </row>
    <row r="87" spans="1:4" x14ac:dyDescent="0.2">
      <c r="A87" s="26" t="s">
        <v>25</v>
      </c>
    </row>
    <row r="88" spans="1:4" x14ac:dyDescent="0.2">
      <c r="A88" s="26" t="s">
        <v>26</v>
      </c>
      <c r="B88" s="26" t="s">
        <v>27</v>
      </c>
    </row>
    <row r="89" spans="1:4" x14ac:dyDescent="0.2">
      <c r="A89" s="26" t="s">
        <v>28</v>
      </c>
      <c r="B89" s="26" t="s">
        <v>185</v>
      </c>
    </row>
    <row r="91" spans="1:4" x14ac:dyDescent="0.2">
      <c r="A91" s="26" t="s">
        <v>30</v>
      </c>
      <c r="B91" s="26" t="s">
        <v>31</v>
      </c>
      <c r="C91" s="26" t="s">
        <v>32</v>
      </c>
      <c r="D91" s="26" t="s">
        <v>33</v>
      </c>
    </row>
    <row r="92" spans="1:4" x14ac:dyDescent="0.2">
      <c r="A92" s="26" t="s">
        <v>34</v>
      </c>
      <c r="B92" s="26" t="s">
        <v>34</v>
      </c>
      <c r="C92" s="26">
        <v>623</v>
      </c>
      <c r="D92" s="26" t="s">
        <v>35</v>
      </c>
    </row>
    <row r="94" spans="1:4" x14ac:dyDescent="0.2">
      <c r="A94" s="26" t="s">
        <v>24</v>
      </c>
      <c r="B94" s="27">
        <v>44271</v>
      </c>
    </row>
    <row r="95" spans="1:4" x14ac:dyDescent="0.2">
      <c r="A95" s="26" t="s">
        <v>25</v>
      </c>
    </row>
    <row r="96" spans="1:4" x14ac:dyDescent="0.2">
      <c r="A96" s="26" t="s">
        <v>26</v>
      </c>
      <c r="B96" s="26" t="s">
        <v>27</v>
      </c>
    </row>
    <row r="97" spans="1:4" x14ac:dyDescent="0.2">
      <c r="A97" s="26" t="s">
        <v>28</v>
      </c>
      <c r="B97" s="26" t="s">
        <v>184</v>
      </c>
    </row>
    <row r="99" spans="1:4" x14ac:dyDescent="0.2">
      <c r="A99" s="26" t="s">
        <v>30</v>
      </c>
      <c r="B99" s="26" t="s">
        <v>31</v>
      </c>
      <c r="C99" s="26" t="s">
        <v>32</v>
      </c>
      <c r="D99" s="26" t="s">
        <v>33</v>
      </c>
    </row>
    <row r="100" spans="1:4" x14ac:dyDescent="0.2">
      <c r="A100" s="26" t="s">
        <v>34</v>
      </c>
      <c r="B100" s="26" t="s">
        <v>34</v>
      </c>
      <c r="C100" s="26">
        <v>626</v>
      </c>
      <c r="D100" s="26" t="s">
        <v>35</v>
      </c>
    </row>
    <row r="102" spans="1:4" x14ac:dyDescent="0.2">
      <c r="A102" s="26" t="s">
        <v>24</v>
      </c>
      <c r="B102" s="27">
        <v>44271</v>
      </c>
    </row>
    <row r="103" spans="1:4" x14ac:dyDescent="0.2">
      <c r="A103" s="26" t="s">
        <v>25</v>
      </c>
    </row>
    <row r="104" spans="1:4" x14ac:dyDescent="0.2">
      <c r="A104" s="26" t="s">
        <v>26</v>
      </c>
      <c r="B104" s="26" t="s">
        <v>27</v>
      </c>
    </row>
    <row r="105" spans="1:4" x14ac:dyDescent="0.2">
      <c r="A105" s="26" t="s">
        <v>28</v>
      </c>
      <c r="B105" s="26" t="s">
        <v>183</v>
      </c>
    </row>
    <row r="107" spans="1:4" x14ac:dyDescent="0.2">
      <c r="A107" s="26" t="s">
        <v>30</v>
      </c>
      <c r="B107" s="26" t="s">
        <v>31</v>
      </c>
      <c r="C107" s="26" t="s">
        <v>32</v>
      </c>
      <c r="D107" s="26" t="s">
        <v>33</v>
      </c>
    </row>
    <row r="108" spans="1:4" x14ac:dyDescent="0.2">
      <c r="A108" s="26" t="s">
        <v>34</v>
      </c>
      <c r="B108" s="26" t="s">
        <v>34</v>
      </c>
      <c r="C108" s="26">
        <v>620</v>
      </c>
      <c r="D108" s="26" t="s">
        <v>35</v>
      </c>
    </row>
    <row r="110" spans="1:4" x14ac:dyDescent="0.2">
      <c r="A110" s="26" t="s">
        <v>24</v>
      </c>
      <c r="B110" s="27">
        <v>44271</v>
      </c>
    </row>
    <row r="111" spans="1:4" x14ac:dyDescent="0.2">
      <c r="A111" s="26" t="s">
        <v>25</v>
      </c>
    </row>
    <row r="112" spans="1:4" x14ac:dyDescent="0.2">
      <c r="A112" s="26" t="s">
        <v>26</v>
      </c>
      <c r="B112" s="26" t="s">
        <v>27</v>
      </c>
    </row>
    <row r="113" spans="1:4" x14ac:dyDescent="0.2">
      <c r="A113" s="26" t="s">
        <v>28</v>
      </c>
      <c r="B113" s="26" t="s">
        <v>182</v>
      </c>
    </row>
    <row r="115" spans="1:4" x14ac:dyDescent="0.2">
      <c r="A115" s="26" t="s">
        <v>30</v>
      </c>
      <c r="B115" s="26" t="s">
        <v>31</v>
      </c>
      <c r="C115" s="26" t="s">
        <v>32</v>
      </c>
      <c r="D115" s="26" t="s">
        <v>33</v>
      </c>
    </row>
    <row r="116" spans="1:4" x14ac:dyDescent="0.2">
      <c r="A116" s="26" t="s">
        <v>34</v>
      </c>
      <c r="B116" s="26" t="s">
        <v>34</v>
      </c>
      <c r="C116" s="26">
        <v>629</v>
      </c>
      <c r="D116" s="26" t="s">
        <v>35</v>
      </c>
    </row>
    <row r="118" spans="1:4" x14ac:dyDescent="0.2">
      <c r="A118" s="26" t="s">
        <v>24</v>
      </c>
      <c r="B118" s="27">
        <v>44271</v>
      </c>
    </row>
    <row r="119" spans="1:4" x14ac:dyDescent="0.2">
      <c r="A119" s="26" t="s">
        <v>25</v>
      </c>
    </row>
    <row r="120" spans="1:4" x14ac:dyDescent="0.2">
      <c r="A120" s="26" t="s">
        <v>26</v>
      </c>
      <c r="B120" s="26" t="s">
        <v>27</v>
      </c>
    </row>
    <row r="121" spans="1:4" x14ac:dyDescent="0.2">
      <c r="A121" s="26" t="s">
        <v>28</v>
      </c>
      <c r="B121" s="26" t="s">
        <v>181</v>
      </c>
    </row>
    <row r="123" spans="1:4" x14ac:dyDescent="0.2">
      <c r="A123" s="26" t="s">
        <v>30</v>
      </c>
      <c r="B123" s="26" t="s">
        <v>31</v>
      </c>
      <c r="C123" s="26" t="s">
        <v>32</v>
      </c>
      <c r="D123" s="26" t="s">
        <v>33</v>
      </c>
    </row>
    <row r="124" spans="1:4" x14ac:dyDescent="0.2">
      <c r="A124" s="26" t="s">
        <v>34</v>
      </c>
      <c r="B124" s="26" t="s">
        <v>34</v>
      </c>
      <c r="C124" s="26">
        <v>597</v>
      </c>
      <c r="D124" s="26" t="s">
        <v>35</v>
      </c>
    </row>
    <row r="126" spans="1:4" x14ac:dyDescent="0.2">
      <c r="A126" s="26" t="s">
        <v>24</v>
      </c>
      <c r="B126" s="27">
        <v>44271</v>
      </c>
    </row>
    <row r="127" spans="1:4" x14ac:dyDescent="0.2">
      <c r="A127" s="26" t="s">
        <v>25</v>
      </c>
    </row>
    <row r="128" spans="1:4" x14ac:dyDescent="0.2">
      <c r="A128" s="26" t="s">
        <v>26</v>
      </c>
      <c r="B128" s="26" t="s">
        <v>27</v>
      </c>
    </row>
    <row r="129" spans="1:4" x14ac:dyDescent="0.2">
      <c r="A129" s="26" t="s">
        <v>28</v>
      </c>
      <c r="B129" s="26" t="s">
        <v>180</v>
      </c>
    </row>
    <row r="131" spans="1:4" x14ac:dyDescent="0.2">
      <c r="A131" s="26" t="s">
        <v>30</v>
      </c>
      <c r="B131" s="26" t="s">
        <v>31</v>
      </c>
      <c r="C131" s="26" t="s">
        <v>32</v>
      </c>
      <c r="D131" s="26" t="s">
        <v>33</v>
      </c>
    </row>
    <row r="132" spans="1:4" x14ac:dyDescent="0.2">
      <c r="A132" s="26" t="s">
        <v>34</v>
      </c>
      <c r="B132" s="26" t="s">
        <v>34</v>
      </c>
      <c r="C132" s="26">
        <v>629</v>
      </c>
      <c r="D132" s="26" t="s">
        <v>35</v>
      </c>
    </row>
    <row r="134" spans="1:4" x14ac:dyDescent="0.2">
      <c r="A134" s="26" t="s">
        <v>24</v>
      </c>
      <c r="B134" s="27">
        <v>44271</v>
      </c>
    </row>
    <row r="135" spans="1:4" x14ac:dyDescent="0.2">
      <c r="A135" s="26" t="s">
        <v>25</v>
      </c>
    </row>
    <row r="136" spans="1:4" x14ac:dyDescent="0.2">
      <c r="A136" s="26" t="s">
        <v>26</v>
      </c>
      <c r="B136" s="26" t="s">
        <v>27</v>
      </c>
    </row>
    <row r="137" spans="1:4" x14ac:dyDescent="0.2">
      <c r="A137" s="26" t="s">
        <v>28</v>
      </c>
      <c r="B137" s="26" t="s">
        <v>179</v>
      </c>
    </row>
    <row r="139" spans="1:4" x14ac:dyDescent="0.2">
      <c r="A139" s="26" t="s">
        <v>30</v>
      </c>
      <c r="B139" s="26" t="s">
        <v>31</v>
      </c>
      <c r="C139" s="26" t="s">
        <v>32</v>
      </c>
      <c r="D139" s="26" t="s">
        <v>33</v>
      </c>
    </row>
    <row r="140" spans="1:4" x14ac:dyDescent="0.2">
      <c r="A140" s="26" t="s">
        <v>34</v>
      </c>
      <c r="B140" s="26" t="s">
        <v>34</v>
      </c>
      <c r="C140" s="26">
        <v>645</v>
      </c>
      <c r="D140" s="26" t="s">
        <v>35</v>
      </c>
    </row>
    <row r="142" spans="1:4" x14ac:dyDescent="0.2">
      <c r="A142" s="26" t="s">
        <v>24</v>
      </c>
      <c r="B142" s="27">
        <v>44271</v>
      </c>
    </row>
    <row r="143" spans="1:4" x14ac:dyDescent="0.2">
      <c r="A143" s="26" t="s">
        <v>25</v>
      </c>
    </row>
    <row r="144" spans="1:4" x14ac:dyDescent="0.2">
      <c r="A144" s="26" t="s">
        <v>26</v>
      </c>
      <c r="B144" s="26" t="s">
        <v>27</v>
      </c>
    </row>
    <row r="145" spans="1:4" x14ac:dyDescent="0.2">
      <c r="A145" s="26" t="s">
        <v>28</v>
      </c>
      <c r="B145" s="26" t="s">
        <v>178</v>
      </c>
    </row>
    <row r="147" spans="1:4" x14ac:dyDescent="0.2">
      <c r="A147" s="26" t="s">
        <v>30</v>
      </c>
      <c r="B147" s="26" t="s">
        <v>31</v>
      </c>
      <c r="C147" s="26" t="s">
        <v>32</v>
      </c>
      <c r="D147" s="26" t="s">
        <v>33</v>
      </c>
    </row>
    <row r="148" spans="1:4" x14ac:dyDescent="0.2">
      <c r="A148" s="26" t="s">
        <v>34</v>
      </c>
      <c r="B148" s="26" t="s">
        <v>34</v>
      </c>
      <c r="C148" s="26">
        <v>642</v>
      </c>
      <c r="D148" s="26" t="s">
        <v>35</v>
      </c>
    </row>
    <row r="150" spans="1:4" x14ac:dyDescent="0.2">
      <c r="A150" s="26" t="s">
        <v>24</v>
      </c>
      <c r="B150" s="27">
        <v>44271</v>
      </c>
    </row>
    <row r="151" spans="1:4" x14ac:dyDescent="0.2">
      <c r="A151" s="26" t="s">
        <v>25</v>
      </c>
    </row>
    <row r="152" spans="1:4" x14ac:dyDescent="0.2">
      <c r="A152" s="26" t="s">
        <v>26</v>
      </c>
      <c r="B152" s="26" t="s">
        <v>27</v>
      </c>
    </row>
    <row r="153" spans="1:4" x14ac:dyDescent="0.2">
      <c r="A153" s="26" t="s">
        <v>28</v>
      </c>
      <c r="B153" s="26" t="s">
        <v>177</v>
      </c>
    </row>
    <row r="155" spans="1:4" x14ac:dyDescent="0.2">
      <c r="A155" s="26" t="s">
        <v>30</v>
      </c>
      <c r="B155" s="26" t="s">
        <v>31</v>
      </c>
      <c r="C155" s="26" t="s">
        <v>32</v>
      </c>
      <c r="D155" s="26" t="s">
        <v>33</v>
      </c>
    </row>
    <row r="156" spans="1:4" x14ac:dyDescent="0.2">
      <c r="A156" s="26" t="s">
        <v>34</v>
      </c>
      <c r="B156" s="26" t="s">
        <v>34</v>
      </c>
      <c r="C156" s="26">
        <v>642</v>
      </c>
      <c r="D156" s="26" t="s">
        <v>35</v>
      </c>
    </row>
    <row r="158" spans="1:4" x14ac:dyDescent="0.2">
      <c r="A158" s="26" t="s">
        <v>24</v>
      </c>
      <c r="B158" s="27">
        <v>44271</v>
      </c>
    </row>
    <row r="159" spans="1:4" x14ac:dyDescent="0.2">
      <c r="A159" s="26" t="s">
        <v>25</v>
      </c>
    </row>
    <row r="160" spans="1:4" x14ac:dyDescent="0.2">
      <c r="A160" s="26" t="s">
        <v>26</v>
      </c>
      <c r="B160" s="26" t="s">
        <v>27</v>
      </c>
    </row>
    <row r="161" spans="1:4" x14ac:dyDescent="0.2">
      <c r="A161" s="26" t="s">
        <v>28</v>
      </c>
      <c r="B161" s="26" t="s">
        <v>176</v>
      </c>
    </row>
    <row r="163" spans="1:4" x14ac:dyDescent="0.2">
      <c r="A163" s="26" t="s">
        <v>30</v>
      </c>
      <c r="B163" s="26" t="s">
        <v>31</v>
      </c>
      <c r="C163" s="26" t="s">
        <v>32</v>
      </c>
      <c r="D163" s="26" t="s">
        <v>33</v>
      </c>
    </row>
    <row r="164" spans="1:4" x14ac:dyDescent="0.2">
      <c r="A164" s="26" t="s">
        <v>34</v>
      </c>
      <c r="B164" s="26" t="s">
        <v>34</v>
      </c>
      <c r="C164" s="26">
        <v>638</v>
      </c>
      <c r="D164" s="26" t="s">
        <v>35</v>
      </c>
    </row>
    <row r="166" spans="1:4" x14ac:dyDescent="0.2">
      <c r="A166" s="26" t="s">
        <v>24</v>
      </c>
      <c r="B166" s="27">
        <v>44271</v>
      </c>
    </row>
    <row r="167" spans="1:4" x14ac:dyDescent="0.2">
      <c r="A167" s="26" t="s">
        <v>25</v>
      </c>
    </row>
    <row r="168" spans="1:4" x14ac:dyDescent="0.2">
      <c r="A168" s="26" t="s">
        <v>26</v>
      </c>
      <c r="B168" s="26" t="s">
        <v>27</v>
      </c>
    </row>
    <row r="169" spans="1:4" x14ac:dyDescent="0.2">
      <c r="A169" s="26" t="s">
        <v>28</v>
      </c>
      <c r="B169" s="26" t="s">
        <v>175</v>
      </c>
    </row>
    <row r="171" spans="1:4" x14ac:dyDescent="0.2">
      <c r="A171" s="26" t="s">
        <v>30</v>
      </c>
      <c r="B171" s="26" t="s">
        <v>31</v>
      </c>
      <c r="C171" s="26" t="s">
        <v>32</v>
      </c>
      <c r="D171" s="26" t="s">
        <v>33</v>
      </c>
    </row>
    <row r="172" spans="1:4" x14ac:dyDescent="0.2">
      <c r="A172" s="26" t="s">
        <v>34</v>
      </c>
      <c r="B172" s="26" t="s">
        <v>34</v>
      </c>
      <c r="C172" s="26">
        <v>620</v>
      </c>
      <c r="D172" s="26" t="s">
        <v>35</v>
      </c>
    </row>
    <row r="174" spans="1:4" x14ac:dyDescent="0.2">
      <c r="A174" s="26" t="s">
        <v>24</v>
      </c>
      <c r="B174" s="27">
        <v>44271</v>
      </c>
    </row>
    <row r="175" spans="1:4" x14ac:dyDescent="0.2">
      <c r="A175" s="26" t="s">
        <v>25</v>
      </c>
    </row>
    <row r="176" spans="1:4" x14ac:dyDescent="0.2">
      <c r="A176" s="26" t="s">
        <v>26</v>
      </c>
      <c r="B176" s="26" t="s">
        <v>27</v>
      </c>
    </row>
    <row r="177" spans="1:4" x14ac:dyDescent="0.2">
      <c r="A177" s="26" t="s">
        <v>28</v>
      </c>
      <c r="B177" s="26" t="s">
        <v>174</v>
      </c>
    </row>
    <row r="179" spans="1:4" x14ac:dyDescent="0.2">
      <c r="A179" s="26" t="s">
        <v>30</v>
      </c>
      <c r="B179" s="26" t="s">
        <v>31</v>
      </c>
      <c r="C179" s="26" t="s">
        <v>32</v>
      </c>
      <c r="D179" s="26" t="s">
        <v>33</v>
      </c>
    </row>
    <row r="180" spans="1:4" x14ac:dyDescent="0.2">
      <c r="A180" s="26" t="s">
        <v>34</v>
      </c>
      <c r="B180" s="26" t="s">
        <v>34</v>
      </c>
      <c r="C180" s="26">
        <v>624</v>
      </c>
      <c r="D180" s="26" t="s">
        <v>35</v>
      </c>
    </row>
    <row r="182" spans="1:4" x14ac:dyDescent="0.2">
      <c r="A182" s="26" t="s">
        <v>24</v>
      </c>
      <c r="B182" s="27">
        <v>44271</v>
      </c>
    </row>
    <row r="183" spans="1:4" x14ac:dyDescent="0.2">
      <c r="A183" s="26" t="s">
        <v>25</v>
      </c>
    </row>
    <row r="184" spans="1:4" x14ac:dyDescent="0.2">
      <c r="A184" s="26" t="s">
        <v>26</v>
      </c>
      <c r="B184" s="26" t="s">
        <v>27</v>
      </c>
    </row>
    <row r="185" spans="1:4" x14ac:dyDescent="0.2">
      <c r="A185" s="26" t="s">
        <v>28</v>
      </c>
      <c r="B185" s="26" t="s">
        <v>173</v>
      </c>
    </row>
    <row r="187" spans="1:4" x14ac:dyDescent="0.2">
      <c r="A187" s="26" t="s">
        <v>30</v>
      </c>
      <c r="B187" s="26" t="s">
        <v>31</v>
      </c>
      <c r="C187" s="26" t="s">
        <v>32</v>
      </c>
      <c r="D187" s="26" t="s">
        <v>33</v>
      </c>
    </row>
    <row r="188" spans="1:4" x14ac:dyDescent="0.2">
      <c r="A188" s="26" t="s">
        <v>34</v>
      </c>
      <c r="B188" s="26" t="s">
        <v>34</v>
      </c>
      <c r="C188" s="26">
        <v>637</v>
      </c>
      <c r="D188" s="26" t="s">
        <v>35</v>
      </c>
    </row>
    <row r="190" spans="1:4" x14ac:dyDescent="0.2">
      <c r="A190" s="26" t="s">
        <v>24</v>
      </c>
      <c r="B190" s="27">
        <v>44271</v>
      </c>
    </row>
    <row r="191" spans="1:4" x14ac:dyDescent="0.2">
      <c r="A191" s="26" t="s">
        <v>25</v>
      </c>
    </row>
    <row r="192" spans="1:4" x14ac:dyDescent="0.2">
      <c r="A192" s="26" t="s">
        <v>26</v>
      </c>
      <c r="B192" s="26" t="s">
        <v>27</v>
      </c>
    </row>
    <row r="193" spans="1:4" x14ac:dyDescent="0.2">
      <c r="A193" s="26" t="s">
        <v>28</v>
      </c>
      <c r="B193" s="26" t="s">
        <v>172</v>
      </c>
    </row>
    <row r="195" spans="1:4" x14ac:dyDescent="0.2">
      <c r="A195" s="26" t="s">
        <v>30</v>
      </c>
      <c r="B195" s="26" t="s">
        <v>31</v>
      </c>
      <c r="C195" s="26" t="s">
        <v>32</v>
      </c>
      <c r="D195" s="26" t="s">
        <v>33</v>
      </c>
    </row>
    <row r="196" spans="1:4" x14ac:dyDescent="0.2">
      <c r="A196" s="26" t="s">
        <v>34</v>
      </c>
      <c r="B196" s="26" t="s">
        <v>34</v>
      </c>
      <c r="C196" s="26">
        <v>666</v>
      </c>
      <c r="D196" s="26" t="s">
        <v>35</v>
      </c>
    </row>
    <row r="198" spans="1:4" x14ac:dyDescent="0.2">
      <c r="A198" s="26" t="s">
        <v>24</v>
      </c>
      <c r="B198" s="27">
        <v>44271</v>
      </c>
    </row>
    <row r="199" spans="1:4" x14ac:dyDescent="0.2">
      <c r="A199" s="26" t="s">
        <v>25</v>
      </c>
    </row>
    <row r="200" spans="1:4" x14ac:dyDescent="0.2">
      <c r="A200" s="26" t="s">
        <v>26</v>
      </c>
      <c r="B200" s="26" t="s">
        <v>27</v>
      </c>
    </row>
    <row r="201" spans="1:4" x14ac:dyDescent="0.2">
      <c r="A201" s="26" t="s">
        <v>28</v>
      </c>
      <c r="B201" s="26" t="s">
        <v>171</v>
      </c>
    </row>
    <row r="203" spans="1:4" x14ac:dyDescent="0.2">
      <c r="A203" s="26" t="s">
        <v>30</v>
      </c>
      <c r="B203" s="26" t="s">
        <v>31</v>
      </c>
      <c r="C203" s="26" t="s">
        <v>32</v>
      </c>
      <c r="D203" s="26" t="s">
        <v>33</v>
      </c>
    </row>
    <row r="204" spans="1:4" x14ac:dyDescent="0.2">
      <c r="A204" s="26" t="s">
        <v>34</v>
      </c>
      <c r="B204" s="26" t="s">
        <v>34</v>
      </c>
      <c r="C204" s="26">
        <v>1490</v>
      </c>
      <c r="D204" s="26" t="s">
        <v>35</v>
      </c>
    </row>
    <row r="206" spans="1:4" x14ac:dyDescent="0.2">
      <c r="A206" s="26" t="s">
        <v>24</v>
      </c>
      <c r="B206" s="27">
        <v>44271</v>
      </c>
    </row>
    <row r="207" spans="1:4" x14ac:dyDescent="0.2">
      <c r="A207" s="26" t="s">
        <v>25</v>
      </c>
    </row>
    <row r="208" spans="1:4" x14ac:dyDescent="0.2">
      <c r="A208" s="26" t="s">
        <v>26</v>
      </c>
      <c r="B208" s="26" t="s">
        <v>27</v>
      </c>
    </row>
    <row r="209" spans="1:4" x14ac:dyDescent="0.2">
      <c r="A209" s="26" t="s">
        <v>28</v>
      </c>
      <c r="B209" s="26" t="s">
        <v>170</v>
      </c>
    </row>
    <row r="211" spans="1:4" x14ac:dyDescent="0.2">
      <c r="A211" s="26" t="s">
        <v>30</v>
      </c>
      <c r="B211" s="26" t="s">
        <v>31</v>
      </c>
      <c r="C211" s="26" t="s">
        <v>32</v>
      </c>
      <c r="D211" s="26" t="s">
        <v>33</v>
      </c>
    </row>
    <row r="212" spans="1:4" x14ac:dyDescent="0.2">
      <c r="A212" s="26" t="s">
        <v>34</v>
      </c>
      <c r="B212" s="26" t="s">
        <v>34</v>
      </c>
      <c r="C212" s="26">
        <v>1510</v>
      </c>
      <c r="D212" s="26" t="s">
        <v>35</v>
      </c>
    </row>
    <row r="214" spans="1:4" x14ac:dyDescent="0.2">
      <c r="A214" s="26" t="s">
        <v>24</v>
      </c>
      <c r="B214" s="27">
        <v>44271</v>
      </c>
    </row>
    <row r="215" spans="1:4" x14ac:dyDescent="0.2">
      <c r="A215" s="26" t="s">
        <v>25</v>
      </c>
    </row>
    <row r="216" spans="1:4" x14ac:dyDescent="0.2">
      <c r="A216" s="26" t="s">
        <v>26</v>
      </c>
      <c r="B216" s="26" t="s">
        <v>27</v>
      </c>
    </row>
    <row r="217" spans="1:4" x14ac:dyDescent="0.2">
      <c r="A217" s="26" t="s">
        <v>28</v>
      </c>
      <c r="B217" s="26" t="s">
        <v>169</v>
      </c>
    </row>
    <row r="219" spans="1:4" x14ac:dyDescent="0.2">
      <c r="A219" s="26" t="s">
        <v>30</v>
      </c>
      <c r="B219" s="26" t="s">
        <v>31</v>
      </c>
      <c r="C219" s="26" t="s">
        <v>32</v>
      </c>
      <c r="D219" s="26" t="s">
        <v>33</v>
      </c>
    </row>
    <row r="220" spans="1:4" x14ac:dyDescent="0.2">
      <c r="A220" s="26" t="s">
        <v>34</v>
      </c>
      <c r="B220" s="26" t="s">
        <v>34</v>
      </c>
      <c r="C220" s="26">
        <v>1510</v>
      </c>
      <c r="D220" s="26" t="s">
        <v>35</v>
      </c>
    </row>
    <row r="222" spans="1:4" x14ac:dyDescent="0.2">
      <c r="A222" s="26" t="s">
        <v>24</v>
      </c>
      <c r="B222" s="27">
        <v>44271</v>
      </c>
    </row>
    <row r="223" spans="1:4" x14ac:dyDescent="0.2">
      <c r="A223" s="26" t="s">
        <v>25</v>
      </c>
    </row>
    <row r="224" spans="1:4" x14ac:dyDescent="0.2">
      <c r="A224" s="26" t="s">
        <v>26</v>
      </c>
      <c r="B224" s="26" t="s">
        <v>27</v>
      </c>
    </row>
    <row r="225" spans="1:4" x14ac:dyDescent="0.2">
      <c r="A225" s="26" t="s">
        <v>28</v>
      </c>
      <c r="B225" s="26" t="s">
        <v>168</v>
      </c>
    </row>
    <row r="227" spans="1:4" x14ac:dyDescent="0.2">
      <c r="A227" s="26" t="s">
        <v>30</v>
      </c>
      <c r="B227" s="26" t="s">
        <v>31</v>
      </c>
      <c r="C227" s="26" t="s">
        <v>32</v>
      </c>
      <c r="D227" s="26" t="s">
        <v>33</v>
      </c>
    </row>
    <row r="228" spans="1:4" x14ac:dyDescent="0.2">
      <c r="A228" s="26" t="s">
        <v>34</v>
      </c>
      <c r="B228" s="26" t="s">
        <v>34</v>
      </c>
      <c r="C228" s="26">
        <v>1500</v>
      </c>
      <c r="D228" s="26" t="s">
        <v>35</v>
      </c>
    </row>
    <row r="230" spans="1:4" x14ac:dyDescent="0.2">
      <c r="A230" s="26" t="s">
        <v>24</v>
      </c>
      <c r="B230" s="27">
        <v>44271</v>
      </c>
    </row>
    <row r="231" spans="1:4" x14ac:dyDescent="0.2">
      <c r="A231" s="26" t="s">
        <v>25</v>
      </c>
    </row>
    <row r="232" spans="1:4" x14ac:dyDescent="0.2">
      <c r="A232" s="26" t="s">
        <v>26</v>
      </c>
      <c r="B232" s="26" t="s">
        <v>27</v>
      </c>
    </row>
    <row r="233" spans="1:4" x14ac:dyDescent="0.2">
      <c r="A233" s="26" t="s">
        <v>28</v>
      </c>
      <c r="B233" s="26" t="s">
        <v>167</v>
      </c>
    </row>
    <row r="235" spans="1:4" x14ac:dyDescent="0.2">
      <c r="A235" s="26" t="s">
        <v>30</v>
      </c>
      <c r="B235" s="26" t="s">
        <v>31</v>
      </c>
      <c r="C235" s="26" t="s">
        <v>32</v>
      </c>
      <c r="D235" s="26" t="s">
        <v>33</v>
      </c>
    </row>
    <row r="236" spans="1:4" x14ac:dyDescent="0.2">
      <c r="A236" s="26" t="s">
        <v>34</v>
      </c>
      <c r="B236" s="26" t="s">
        <v>34</v>
      </c>
      <c r="C236" s="26">
        <v>1500</v>
      </c>
      <c r="D236" s="26" t="s">
        <v>35</v>
      </c>
    </row>
    <row r="238" spans="1:4" x14ac:dyDescent="0.2">
      <c r="A238" s="26" t="s">
        <v>24</v>
      </c>
      <c r="B238" s="27">
        <v>44271</v>
      </c>
    </row>
    <row r="239" spans="1:4" x14ac:dyDescent="0.2">
      <c r="A239" s="26" t="s">
        <v>25</v>
      </c>
    </row>
    <row r="240" spans="1:4" x14ac:dyDescent="0.2">
      <c r="A240" s="26" t="s">
        <v>26</v>
      </c>
      <c r="B240" s="26" t="s">
        <v>27</v>
      </c>
    </row>
    <row r="241" spans="1:4" x14ac:dyDescent="0.2">
      <c r="A241" s="26" t="s">
        <v>28</v>
      </c>
      <c r="B241" s="26" t="s">
        <v>166</v>
      </c>
    </row>
    <row r="243" spans="1:4" x14ac:dyDescent="0.2">
      <c r="A243" s="26" t="s">
        <v>30</v>
      </c>
      <c r="B243" s="26" t="s">
        <v>31</v>
      </c>
      <c r="C243" s="26" t="s">
        <v>32</v>
      </c>
      <c r="D243" s="26" t="s">
        <v>33</v>
      </c>
    </row>
    <row r="244" spans="1:4" x14ac:dyDescent="0.2">
      <c r="A244" s="26" t="s">
        <v>34</v>
      </c>
      <c r="B244" s="26" t="s">
        <v>34</v>
      </c>
      <c r="C244" s="26">
        <v>1440</v>
      </c>
      <c r="D244" s="26" t="s">
        <v>35</v>
      </c>
    </row>
    <row r="246" spans="1:4" x14ac:dyDescent="0.2">
      <c r="A246" s="26" t="s">
        <v>24</v>
      </c>
      <c r="B246" s="27">
        <v>44271</v>
      </c>
    </row>
    <row r="247" spans="1:4" x14ac:dyDescent="0.2">
      <c r="A247" s="26" t="s">
        <v>25</v>
      </c>
    </row>
    <row r="248" spans="1:4" x14ac:dyDescent="0.2">
      <c r="A248" s="26" t="s">
        <v>26</v>
      </c>
      <c r="B248" s="26" t="s">
        <v>27</v>
      </c>
    </row>
    <row r="249" spans="1:4" x14ac:dyDescent="0.2">
      <c r="A249" s="26" t="s">
        <v>28</v>
      </c>
      <c r="B249" s="26" t="s">
        <v>165</v>
      </c>
    </row>
    <row r="251" spans="1:4" x14ac:dyDescent="0.2">
      <c r="A251" s="26" t="s">
        <v>30</v>
      </c>
      <c r="B251" s="26" t="s">
        <v>31</v>
      </c>
      <c r="C251" s="26" t="s">
        <v>32</v>
      </c>
      <c r="D251" s="26" t="s">
        <v>33</v>
      </c>
    </row>
    <row r="252" spans="1:4" x14ac:dyDescent="0.2">
      <c r="A252" s="26" t="s">
        <v>34</v>
      </c>
      <c r="B252" s="26" t="s">
        <v>34</v>
      </c>
      <c r="C252" s="26">
        <v>148</v>
      </c>
      <c r="D252" s="26" t="s">
        <v>35</v>
      </c>
    </row>
    <row r="254" spans="1:4" x14ac:dyDescent="0.2">
      <c r="A254" s="26" t="s">
        <v>24</v>
      </c>
      <c r="B254" s="27">
        <v>44271</v>
      </c>
    </row>
    <row r="255" spans="1:4" x14ac:dyDescent="0.2">
      <c r="A255" s="26" t="s">
        <v>25</v>
      </c>
    </row>
    <row r="256" spans="1:4" x14ac:dyDescent="0.2">
      <c r="A256" s="26" t="s">
        <v>26</v>
      </c>
      <c r="B256" s="26" t="s">
        <v>27</v>
      </c>
    </row>
    <row r="257" spans="1:4" x14ac:dyDescent="0.2">
      <c r="A257" s="26" t="s">
        <v>28</v>
      </c>
      <c r="B257" s="26" t="s">
        <v>164</v>
      </c>
    </row>
    <row r="259" spans="1:4" x14ac:dyDescent="0.2">
      <c r="A259" s="26" t="s">
        <v>30</v>
      </c>
      <c r="B259" s="26" t="s">
        <v>31</v>
      </c>
      <c r="C259" s="26" t="s">
        <v>32</v>
      </c>
      <c r="D259" s="26" t="s">
        <v>33</v>
      </c>
    </row>
    <row r="260" spans="1:4" x14ac:dyDescent="0.2">
      <c r="A260" s="26" t="s">
        <v>34</v>
      </c>
      <c r="B260" s="26" t="s">
        <v>34</v>
      </c>
      <c r="C260" s="26">
        <v>142</v>
      </c>
      <c r="D260" s="26" t="s">
        <v>35</v>
      </c>
    </row>
    <row r="262" spans="1:4" x14ac:dyDescent="0.2">
      <c r="A262" s="26" t="s">
        <v>24</v>
      </c>
      <c r="B262" s="27">
        <v>44271</v>
      </c>
    </row>
    <row r="263" spans="1:4" x14ac:dyDescent="0.2">
      <c r="A263" s="26" t="s">
        <v>25</v>
      </c>
    </row>
    <row r="264" spans="1:4" x14ac:dyDescent="0.2">
      <c r="A264" s="26" t="s">
        <v>26</v>
      </c>
      <c r="B264" s="26" t="s">
        <v>27</v>
      </c>
    </row>
    <row r="265" spans="1:4" x14ac:dyDescent="0.2">
      <c r="A265" s="26" t="s">
        <v>28</v>
      </c>
      <c r="B265" s="26" t="s">
        <v>163</v>
      </c>
    </row>
    <row r="267" spans="1:4" x14ac:dyDescent="0.2">
      <c r="A267" s="26" t="s">
        <v>30</v>
      </c>
      <c r="B267" s="26" t="s">
        <v>31</v>
      </c>
      <c r="C267" s="26" t="s">
        <v>32</v>
      </c>
      <c r="D267" s="26" t="s">
        <v>33</v>
      </c>
    </row>
    <row r="268" spans="1:4" x14ac:dyDescent="0.2">
      <c r="A268" s="26" t="s">
        <v>34</v>
      </c>
      <c r="B268" s="26" t="s">
        <v>34</v>
      </c>
      <c r="C268" s="26">
        <v>140</v>
      </c>
      <c r="D268" s="26" t="s">
        <v>35</v>
      </c>
    </row>
    <row r="270" spans="1:4" x14ac:dyDescent="0.2">
      <c r="A270" s="26" t="s">
        <v>24</v>
      </c>
      <c r="B270" s="27">
        <v>44271</v>
      </c>
    </row>
    <row r="271" spans="1:4" x14ac:dyDescent="0.2">
      <c r="A271" s="26" t="s">
        <v>25</v>
      </c>
    </row>
    <row r="272" spans="1:4" x14ac:dyDescent="0.2">
      <c r="A272" s="26" t="s">
        <v>26</v>
      </c>
      <c r="B272" s="26" t="s">
        <v>27</v>
      </c>
    </row>
    <row r="273" spans="1:4" x14ac:dyDescent="0.2">
      <c r="A273" s="26" t="s">
        <v>28</v>
      </c>
      <c r="B273" s="26" t="s">
        <v>162</v>
      </c>
    </row>
    <row r="275" spans="1:4" x14ac:dyDescent="0.2">
      <c r="A275" s="26" t="s">
        <v>30</v>
      </c>
      <c r="B275" s="26" t="s">
        <v>31</v>
      </c>
      <c r="C275" s="26" t="s">
        <v>32</v>
      </c>
      <c r="D275" s="26" t="s">
        <v>33</v>
      </c>
    </row>
    <row r="276" spans="1:4" x14ac:dyDescent="0.2">
      <c r="A276" s="26" t="s">
        <v>34</v>
      </c>
      <c r="B276" s="26" t="s">
        <v>34</v>
      </c>
      <c r="C276" s="26">
        <v>137</v>
      </c>
      <c r="D276" s="26" t="s">
        <v>35</v>
      </c>
    </row>
    <row r="278" spans="1:4" x14ac:dyDescent="0.2">
      <c r="A278" s="26" t="s">
        <v>24</v>
      </c>
      <c r="B278" s="27">
        <v>44271</v>
      </c>
    </row>
    <row r="279" spans="1:4" x14ac:dyDescent="0.2">
      <c r="A279" s="26" t="s">
        <v>25</v>
      </c>
    </row>
    <row r="280" spans="1:4" x14ac:dyDescent="0.2">
      <c r="A280" s="26" t="s">
        <v>26</v>
      </c>
      <c r="B280" s="26" t="s">
        <v>27</v>
      </c>
    </row>
    <row r="281" spans="1:4" x14ac:dyDescent="0.2">
      <c r="A281" s="26" t="s">
        <v>28</v>
      </c>
      <c r="B281" s="26" t="s">
        <v>161</v>
      </c>
    </row>
    <row r="283" spans="1:4" x14ac:dyDescent="0.2">
      <c r="A283" s="26" t="s">
        <v>30</v>
      </c>
      <c r="B283" s="26" t="s">
        <v>31</v>
      </c>
      <c r="C283" s="26" t="s">
        <v>32</v>
      </c>
      <c r="D283" s="26" t="s">
        <v>33</v>
      </c>
    </row>
    <row r="284" spans="1:4" x14ac:dyDescent="0.2">
      <c r="A284" s="26" t="s">
        <v>34</v>
      </c>
      <c r="B284" s="26" t="s">
        <v>34</v>
      </c>
      <c r="C284" s="26">
        <v>142</v>
      </c>
      <c r="D284" s="26" t="s">
        <v>35</v>
      </c>
    </row>
    <row r="286" spans="1:4" x14ac:dyDescent="0.2">
      <c r="A286" s="26" t="s">
        <v>24</v>
      </c>
      <c r="B286" s="27">
        <v>44271</v>
      </c>
    </row>
    <row r="287" spans="1:4" x14ac:dyDescent="0.2">
      <c r="A287" s="26" t="s">
        <v>25</v>
      </c>
    </row>
    <row r="288" spans="1:4" x14ac:dyDescent="0.2">
      <c r="A288" s="26" t="s">
        <v>26</v>
      </c>
      <c r="B288" s="26" t="s">
        <v>27</v>
      </c>
    </row>
    <row r="289" spans="1:4" x14ac:dyDescent="0.2">
      <c r="A289" s="26" t="s">
        <v>28</v>
      </c>
      <c r="B289" s="26" t="s">
        <v>160</v>
      </c>
    </row>
    <row r="291" spans="1:4" x14ac:dyDescent="0.2">
      <c r="A291" s="26" t="s">
        <v>30</v>
      </c>
      <c r="B291" s="26" t="s">
        <v>31</v>
      </c>
      <c r="C291" s="26" t="s">
        <v>32</v>
      </c>
      <c r="D291" s="26" t="s">
        <v>33</v>
      </c>
    </row>
    <row r="292" spans="1:4" x14ac:dyDescent="0.2">
      <c r="A292" s="26" t="s">
        <v>34</v>
      </c>
      <c r="B292" s="26" t="s">
        <v>34</v>
      </c>
      <c r="C292" s="26">
        <v>135</v>
      </c>
      <c r="D292" s="26" t="s">
        <v>35</v>
      </c>
    </row>
    <row r="294" spans="1:4" x14ac:dyDescent="0.2">
      <c r="A294" s="26" t="s">
        <v>24</v>
      </c>
      <c r="B294" s="27">
        <v>44271</v>
      </c>
    </row>
    <row r="295" spans="1:4" x14ac:dyDescent="0.2">
      <c r="A295" s="26" t="s">
        <v>25</v>
      </c>
    </row>
    <row r="296" spans="1:4" x14ac:dyDescent="0.2">
      <c r="A296" s="26" t="s">
        <v>26</v>
      </c>
      <c r="B296" s="26" t="s">
        <v>27</v>
      </c>
    </row>
    <row r="297" spans="1:4" x14ac:dyDescent="0.2">
      <c r="A297" s="26" t="s">
        <v>28</v>
      </c>
      <c r="B297" s="26" t="s">
        <v>159</v>
      </c>
    </row>
    <row r="299" spans="1:4" x14ac:dyDescent="0.2">
      <c r="A299" s="26" t="s">
        <v>30</v>
      </c>
      <c r="B299" s="26" t="s">
        <v>31</v>
      </c>
      <c r="C299" s="26" t="s">
        <v>32</v>
      </c>
      <c r="D299" s="26" t="s">
        <v>33</v>
      </c>
    </row>
    <row r="300" spans="1:4" x14ac:dyDescent="0.2">
      <c r="A300" s="26" t="s">
        <v>34</v>
      </c>
      <c r="B300" s="26" t="s">
        <v>34</v>
      </c>
      <c r="C300" s="26">
        <v>139</v>
      </c>
      <c r="D300" s="26" t="s">
        <v>35</v>
      </c>
    </row>
    <row r="302" spans="1:4" x14ac:dyDescent="0.2">
      <c r="A302" s="26" t="s">
        <v>24</v>
      </c>
      <c r="B302" s="27">
        <v>44271</v>
      </c>
    </row>
    <row r="303" spans="1:4" x14ac:dyDescent="0.2">
      <c r="A303" s="26" t="s">
        <v>25</v>
      </c>
    </row>
    <row r="304" spans="1:4" x14ac:dyDescent="0.2">
      <c r="A304" s="26" t="s">
        <v>26</v>
      </c>
      <c r="B304" s="26" t="s">
        <v>27</v>
      </c>
    </row>
    <row r="305" spans="1:4" x14ac:dyDescent="0.2">
      <c r="A305" s="26" t="s">
        <v>28</v>
      </c>
      <c r="B305" s="26" t="s">
        <v>158</v>
      </c>
    </row>
    <row r="307" spans="1:4" x14ac:dyDescent="0.2">
      <c r="A307" s="26" t="s">
        <v>30</v>
      </c>
      <c r="B307" s="26" t="s">
        <v>31</v>
      </c>
      <c r="C307" s="26" t="s">
        <v>32</v>
      </c>
      <c r="D307" s="26" t="s">
        <v>33</v>
      </c>
    </row>
    <row r="308" spans="1:4" x14ac:dyDescent="0.2">
      <c r="A308" s="26" t="s">
        <v>34</v>
      </c>
      <c r="B308" s="26" t="s">
        <v>34</v>
      </c>
      <c r="C308" s="26">
        <v>129</v>
      </c>
      <c r="D308" s="26" t="s">
        <v>35</v>
      </c>
    </row>
  </sheetData>
  <pageMargins left="0.7" right="0.7" top="0.75" bottom="0.75" header="0.3" footer="0.3"/>
  <drawing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42"/>
  <sheetViews>
    <sheetView tabSelected="1" workbookViewId="0">
      <selection activeCell="G21" sqref="G21"/>
    </sheetView>
  </sheetViews>
  <sheetFormatPr baseColWidth="10" defaultColWidth="11.5" defaultRowHeight="15" x14ac:dyDescent="0.2"/>
  <sheetData>
    <row r="1" spans="1:10" x14ac:dyDescent="0.2">
      <c r="A1" s="24" t="s">
        <v>0</v>
      </c>
    </row>
    <row r="2" spans="1:10" x14ac:dyDescent="0.2">
      <c r="A2" s="1" t="s">
        <v>1</v>
      </c>
      <c r="B2" s="1" t="s">
        <v>2</v>
      </c>
      <c r="C2" s="1" t="s">
        <v>3</v>
      </c>
      <c r="D2" s="1" t="s">
        <v>4</v>
      </c>
      <c r="E2" s="2" t="s">
        <v>5</v>
      </c>
      <c r="F2" s="1" t="s">
        <v>2</v>
      </c>
      <c r="G2" s="1" t="s">
        <v>74</v>
      </c>
      <c r="H2" s="1" t="s">
        <v>4</v>
      </c>
      <c r="I2" s="2" t="s">
        <v>5</v>
      </c>
      <c r="J2" s="1" t="s">
        <v>73</v>
      </c>
    </row>
    <row r="3" spans="1:10" x14ac:dyDescent="0.2">
      <c r="A3">
        <v>10</v>
      </c>
      <c r="B3" s="3">
        <v>0.24928909952606634</v>
      </c>
      <c r="D3" s="3">
        <v>4.1689214294763435</v>
      </c>
      <c r="E3" s="3">
        <v>3.0399976613196295E-2</v>
      </c>
      <c r="F3" s="3">
        <v>0.31563981042654027</v>
      </c>
      <c r="G3">
        <v>120</v>
      </c>
      <c r="H3" s="4">
        <v>4.2578885939393958</v>
      </c>
      <c r="I3" s="5">
        <v>3.4884092464700076E-2</v>
      </c>
      <c r="J3" s="6">
        <v>1.5802777777777783</v>
      </c>
    </row>
    <row r="4" spans="1:10" x14ac:dyDescent="0.2">
      <c r="A4">
        <v>8</v>
      </c>
      <c r="B4" s="3">
        <v>0.27440758293838863</v>
      </c>
      <c r="D4" s="3">
        <v>3.4888780697928063</v>
      </c>
      <c r="E4" s="3">
        <v>3.2930743925791282E-2</v>
      </c>
      <c r="F4" s="3">
        <v>0.30053003533568906</v>
      </c>
      <c r="G4">
        <v>90</v>
      </c>
      <c r="H4" s="3">
        <v>3.4223509408926489</v>
      </c>
      <c r="I4" s="7">
        <v>2.3895457457527993E-2</v>
      </c>
      <c r="J4" s="6">
        <v>1.0461111111111117</v>
      </c>
    </row>
    <row r="5" spans="1:10" x14ac:dyDescent="0.2">
      <c r="A5">
        <v>6</v>
      </c>
      <c r="B5" t="s">
        <v>6</v>
      </c>
      <c r="D5" t="s">
        <v>6</v>
      </c>
      <c r="E5" t="s">
        <v>6</v>
      </c>
      <c r="F5" s="3">
        <v>0.28303886925795052</v>
      </c>
      <c r="G5">
        <v>210</v>
      </c>
      <c r="H5" s="3">
        <v>2.5560990600839419</v>
      </c>
      <c r="I5" s="7">
        <v>2.1218388801703309E-2</v>
      </c>
      <c r="J5" s="6">
        <v>1.1052777777777785</v>
      </c>
    </row>
    <row r="6" spans="1:10" x14ac:dyDescent="0.2">
      <c r="A6">
        <v>4</v>
      </c>
      <c r="B6" t="s">
        <v>6</v>
      </c>
      <c r="D6" t="s">
        <v>6</v>
      </c>
      <c r="E6" t="s">
        <v>6</v>
      </c>
      <c r="F6" s="3">
        <v>0.22473498233215547</v>
      </c>
      <c r="G6">
        <v>150</v>
      </c>
      <c r="H6" s="3">
        <v>1.7188920372000882</v>
      </c>
      <c r="I6" s="7">
        <v>1.3820373949844139E-2</v>
      </c>
      <c r="J6" s="6">
        <v>1.5258333333333334</v>
      </c>
    </row>
    <row r="7" spans="1:10" x14ac:dyDescent="0.2">
      <c r="A7">
        <v>2</v>
      </c>
      <c r="B7" t="s">
        <v>6</v>
      </c>
      <c r="D7" t="s">
        <v>6</v>
      </c>
      <c r="E7" t="s">
        <v>6</v>
      </c>
      <c r="F7" s="3">
        <v>0.11554770318021201</v>
      </c>
      <c r="G7">
        <v>420</v>
      </c>
      <c r="H7" s="3">
        <v>0.86189694462227628</v>
      </c>
      <c r="I7" s="7">
        <v>8.7743863841422999E-3</v>
      </c>
      <c r="J7" s="6">
        <v>6.7677777777777779</v>
      </c>
    </row>
    <row r="8" spans="1:10" x14ac:dyDescent="0.2">
      <c r="A8">
        <v>1</v>
      </c>
      <c r="B8" t="s">
        <v>6</v>
      </c>
      <c r="D8" t="s">
        <v>6</v>
      </c>
      <c r="E8" t="s">
        <v>6</v>
      </c>
      <c r="F8" s="3">
        <v>7.3144876325088343E-2</v>
      </c>
      <c r="G8" s="8">
        <v>1280.8</v>
      </c>
      <c r="H8" s="3">
        <v>0.43244839285375702</v>
      </c>
      <c r="I8" s="7">
        <v>5.6189036411594352E-3</v>
      </c>
      <c r="J8" s="6">
        <v>49.833333333333336</v>
      </c>
    </row>
    <row r="12" spans="1:10" x14ac:dyDescent="0.2">
      <c r="A12" s="52" t="s">
        <v>8</v>
      </c>
      <c r="B12" s="53"/>
      <c r="C12" s="53"/>
      <c r="D12" s="53"/>
      <c r="E12" s="53"/>
      <c r="F12" s="53"/>
      <c r="G12" s="53"/>
      <c r="H12" s="53"/>
      <c r="I12" s="53"/>
      <c r="J12" s="54"/>
    </row>
    <row r="13" spans="1:10" x14ac:dyDescent="0.2">
      <c r="A13" s="9">
        <v>44251</v>
      </c>
      <c r="B13" s="10" t="s">
        <v>9</v>
      </c>
      <c r="C13" s="10"/>
      <c r="D13" s="11"/>
      <c r="E13" s="9">
        <v>44258</v>
      </c>
      <c r="F13" s="10" t="s">
        <v>10</v>
      </c>
      <c r="G13" s="11"/>
      <c r="H13" s="9">
        <v>44265</v>
      </c>
      <c r="I13" s="10" t="s">
        <v>153</v>
      </c>
      <c r="J13" s="11"/>
    </row>
    <row r="14" spans="1:10" x14ac:dyDescent="0.2">
      <c r="A14" s="12" t="s">
        <v>11</v>
      </c>
      <c r="B14" s="13" t="s">
        <v>12</v>
      </c>
      <c r="C14" s="13" t="s">
        <v>13</v>
      </c>
      <c r="D14" s="14" t="s">
        <v>5</v>
      </c>
      <c r="E14" s="15" t="s">
        <v>12</v>
      </c>
      <c r="F14" s="13" t="s">
        <v>13</v>
      </c>
      <c r="G14" s="14" t="s">
        <v>5</v>
      </c>
      <c r="H14" s="15" t="s">
        <v>12</v>
      </c>
      <c r="I14" s="13" t="s">
        <v>13</v>
      </c>
      <c r="J14" s="14" t="s">
        <v>5</v>
      </c>
    </row>
    <row r="15" spans="1:10" x14ac:dyDescent="0.2">
      <c r="A15" s="12" t="s">
        <v>14</v>
      </c>
      <c r="B15" s="16">
        <v>1730</v>
      </c>
      <c r="C15" s="16">
        <v>1665</v>
      </c>
      <c r="D15" s="17">
        <v>106.61457061146317</v>
      </c>
      <c r="E15" s="12">
        <v>1900</v>
      </c>
      <c r="F15" s="18">
        <f>AVERAGE(E15:E17)</f>
        <v>1886.6666666666667</v>
      </c>
      <c r="G15" s="41">
        <f>STDEV(E15:E17)</f>
        <v>15.275252316519467</v>
      </c>
      <c r="H15" s="12">
        <f>'6 mLh'!C12</f>
        <v>1980</v>
      </c>
      <c r="I15" s="40">
        <f>AVERAGE(H15:H17)</f>
        <v>1976.6666666666667</v>
      </c>
      <c r="J15" s="41">
        <f>STDEV(H15:H17)</f>
        <v>5.7735026918962573</v>
      </c>
    </row>
    <row r="16" spans="1:10" x14ac:dyDescent="0.2">
      <c r="A16" s="12" t="s">
        <v>14</v>
      </c>
      <c r="B16" s="16">
        <v>1740</v>
      </c>
      <c r="C16" s="16"/>
      <c r="D16" s="19"/>
      <c r="E16" s="12">
        <v>1890</v>
      </c>
      <c r="F16" s="16"/>
      <c r="G16" s="14" t="s">
        <v>17</v>
      </c>
      <c r="H16" s="12">
        <f>'6 mLh'!C20</f>
        <v>1970</v>
      </c>
      <c r="I16" s="16"/>
      <c r="J16" s="19" t="s">
        <v>17</v>
      </c>
    </row>
    <row r="17" spans="1:10" x14ac:dyDescent="0.2">
      <c r="A17" s="12" t="s">
        <v>15</v>
      </c>
      <c r="B17" s="16">
        <v>1680</v>
      </c>
      <c r="C17" s="16"/>
      <c r="D17" s="19"/>
      <c r="E17" s="12">
        <v>1870</v>
      </c>
      <c r="F17" s="16"/>
      <c r="G17" s="23">
        <f>G15/F15</f>
        <v>8.0964234893212712E-3</v>
      </c>
      <c r="H17" s="12">
        <f>'6 mLh'!C28</f>
        <v>1980</v>
      </c>
      <c r="I17" s="16"/>
      <c r="J17" s="39">
        <f>J15/I15</f>
        <v>2.9208276687502145E-3</v>
      </c>
    </row>
    <row r="18" spans="1:10" x14ac:dyDescent="0.2">
      <c r="A18" s="20" t="s">
        <v>16</v>
      </c>
      <c r="B18" s="21">
        <v>1510</v>
      </c>
      <c r="C18" s="21"/>
      <c r="D18" s="22"/>
      <c r="E18" s="20" t="s">
        <v>154</v>
      </c>
      <c r="F18" s="21"/>
      <c r="G18" s="22"/>
      <c r="H18" s="20" t="s">
        <v>154</v>
      </c>
      <c r="I18" s="21"/>
      <c r="J18" s="22"/>
    </row>
    <row r="20" spans="1:10" x14ac:dyDescent="0.2">
      <c r="G20" s="8">
        <f>AVERAGE(F15,I15)</f>
        <v>1931.6666666666667</v>
      </c>
    </row>
    <row r="21" spans="1:10" x14ac:dyDescent="0.2">
      <c r="A21" s="25" t="s">
        <v>7</v>
      </c>
    </row>
    <row r="22" spans="1:10" x14ac:dyDescent="0.2">
      <c r="A22" s="1" t="s">
        <v>1</v>
      </c>
      <c r="B22" s="1" t="s">
        <v>2</v>
      </c>
      <c r="C22" s="1" t="s">
        <v>74</v>
      </c>
      <c r="D22" s="1" t="s">
        <v>4</v>
      </c>
      <c r="E22" s="2" t="s">
        <v>5</v>
      </c>
      <c r="F22" s="1" t="s">
        <v>73</v>
      </c>
      <c r="G22" s="1"/>
      <c r="H22" s="2"/>
    </row>
    <row r="23" spans="1:10" x14ac:dyDescent="0.2">
      <c r="A23">
        <v>1</v>
      </c>
      <c r="B23" s="42">
        <f>'13 -1 mLh'!L30</f>
        <v>7.4873524451939288E-2</v>
      </c>
      <c r="C23">
        <f>'13 -1 mLh'!I30</f>
        <v>900</v>
      </c>
      <c r="D23" s="3">
        <v>0.4386170374465545</v>
      </c>
      <c r="E23" s="7">
        <v>3.5359064395272975E-3</v>
      </c>
      <c r="F23" s="6">
        <v>81.966666666666669</v>
      </c>
    </row>
    <row r="24" spans="1:10" x14ac:dyDescent="0.2">
      <c r="A24">
        <v>2</v>
      </c>
      <c r="B24" s="42">
        <f>'2 mLh'!L17</f>
        <v>0.15430016863406407</v>
      </c>
      <c r="C24">
        <f>'2 mLh'!I17</f>
        <v>240</v>
      </c>
      <c r="D24" s="3">
        <v>0.87546289575289638</v>
      </c>
      <c r="E24" s="7">
        <v>8.0694681256598087E-3</v>
      </c>
      <c r="F24" s="6">
        <v>72.216666666666669</v>
      </c>
    </row>
    <row r="25" spans="1:10" x14ac:dyDescent="0.2">
      <c r="A25">
        <v>4</v>
      </c>
      <c r="B25" s="3">
        <f>'4 mLh'!L17</f>
        <v>0.21625441696113074</v>
      </c>
      <c r="C25">
        <f>'4 mLh'!I17</f>
        <v>150</v>
      </c>
      <c r="D25" s="3">
        <v>1.7577291377360129</v>
      </c>
      <c r="E25" s="7">
        <v>1.3020019849347022E-2</v>
      </c>
      <c r="F25" s="6">
        <v>113.4</v>
      </c>
    </row>
    <row r="26" spans="1:10" x14ac:dyDescent="0.2">
      <c r="A26">
        <v>6</v>
      </c>
      <c r="B26" s="3">
        <f>'6 mLh'!L17</f>
        <v>0.30212014134275617</v>
      </c>
      <c r="C26">
        <f>'6 mLh'!I17</f>
        <v>150</v>
      </c>
      <c r="D26" s="3">
        <v>2.6202889615198752</v>
      </c>
      <c r="E26" s="5">
        <v>2.0006283528236996E-2</v>
      </c>
      <c r="F26" s="6">
        <v>114.93333333333334</v>
      </c>
    </row>
    <row r="27" spans="1:10" x14ac:dyDescent="0.2">
      <c r="A27">
        <v>8</v>
      </c>
      <c r="B27" s="3">
        <f>'8 mLh'!L13</f>
        <v>0.33922261484098937</v>
      </c>
      <c r="C27">
        <f>'8 mLh'!I13</f>
        <v>60</v>
      </c>
      <c r="D27" s="3">
        <v>3.4881960184796381</v>
      </c>
      <c r="E27" s="7">
        <v>2.591147799598946E-2</v>
      </c>
      <c r="F27" s="6">
        <v>105</v>
      </c>
    </row>
    <row r="28" spans="1:10" x14ac:dyDescent="0.2">
      <c r="A28">
        <v>10</v>
      </c>
      <c r="B28" s="3">
        <f>'10 mLh'!L11</f>
        <v>0.31113074204946994</v>
      </c>
      <c r="C28">
        <f>'10 mLh'!I11</f>
        <v>25</v>
      </c>
      <c r="D28" s="3">
        <v>4.3789546942839994</v>
      </c>
      <c r="E28" s="7">
        <v>3.3445717950944469E-2</v>
      </c>
      <c r="F28" s="6">
        <v>83.666666666666671</v>
      </c>
    </row>
    <row r="29" spans="1:10" x14ac:dyDescent="0.2">
      <c r="A29">
        <v>12</v>
      </c>
      <c r="B29" s="3">
        <f>'12 mLh'!L11</f>
        <v>0.36784452296819786</v>
      </c>
      <c r="C29">
        <f>'12 mLh'!I11</f>
        <v>25</v>
      </c>
      <c r="D29" s="3">
        <v>5.2049576441186209</v>
      </c>
      <c r="E29" s="7">
        <v>3.4496323509633726E-2</v>
      </c>
      <c r="F29" s="6">
        <v>50</v>
      </c>
    </row>
    <row r="30" spans="1:10" x14ac:dyDescent="0.2">
      <c r="A30">
        <v>13</v>
      </c>
      <c r="B30" s="3">
        <f>'13 -1 mLh'!L9</f>
        <v>0.32124789207419896</v>
      </c>
      <c r="C30">
        <f>'13 -1 mLh'!I9</f>
        <v>20</v>
      </c>
      <c r="D30" s="3">
        <v>5.7408436417556379</v>
      </c>
      <c r="E30" s="7">
        <v>4.0427845696738539E-2</v>
      </c>
      <c r="F30" s="6">
        <v>156.43333333333334</v>
      </c>
    </row>
    <row r="31" spans="1:10" x14ac:dyDescent="0.2">
      <c r="E31" s="7"/>
      <c r="F31" s="7"/>
    </row>
    <row r="34" spans="1:3" x14ac:dyDescent="0.2">
      <c r="B34" s="1" t="s">
        <v>156</v>
      </c>
      <c r="C34" s="1" t="s">
        <v>157</v>
      </c>
    </row>
    <row r="35" spans="1:3" x14ac:dyDescent="0.2">
      <c r="A35">
        <v>1</v>
      </c>
      <c r="B35" s="7">
        <f>F8</f>
        <v>7.3144876325088343E-2</v>
      </c>
      <c r="C35" s="7">
        <v>7.4873524451939288E-2</v>
      </c>
    </row>
    <row r="36" spans="1:3" x14ac:dyDescent="0.2">
      <c r="A36">
        <v>2</v>
      </c>
      <c r="B36" s="7">
        <f>F7</f>
        <v>0.11554770318021201</v>
      </c>
      <c r="C36" s="7">
        <v>0.15430016863406407</v>
      </c>
    </row>
    <row r="37" spans="1:3" x14ac:dyDescent="0.2">
      <c r="A37">
        <v>4</v>
      </c>
      <c r="B37" s="7">
        <v>0.23162544169611307</v>
      </c>
      <c r="C37" s="7">
        <v>0.21625441696113074</v>
      </c>
    </row>
    <row r="38" spans="1:3" x14ac:dyDescent="0.2">
      <c r="A38">
        <v>6</v>
      </c>
      <c r="B38" s="7">
        <f>F5</f>
        <v>0.28303886925795052</v>
      </c>
      <c r="C38" s="7">
        <v>0.30212014134275617</v>
      </c>
    </row>
    <row r="39" spans="1:3" x14ac:dyDescent="0.2">
      <c r="A39">
        <v>8</v>
      </c>
      <c r="B39" s="7">
        <f>F4</f>
        <v>0.30053003533568906</v>
      </c>
      <c r="C39" s="7">
        <v>0.33922261484098937</v>
      </c>
    </row>
    <row r="40" spans="1:3" x14ac:dyDescent="0.2">
      <c r="A40">
        <v>10</v>
      </c>
      <c r="B40" s="7">
        <f>F3</f>
        <v>0.31563981042654027</v>
      </c>
      <c r="C40" s="7">
        <v>0.31113074204946994</v>
      </c>
    </row>
    <row r="41" spans="1:3" x14ac:dyDescent="0.2">
      <c r="A41">
        <v>12</v>
      </c>
      <c r="B41" t="s">
        <v>6</v>
      </c>
      <c r="C41" s="7">
        <v>0.36784452296819786</v>
      </c>
    </row>
    <row r="42" spans="1:3" x14ac:dyDescent="0.2">
      <c r="A42">
        <v>13</v>
      </c>
      <c r="B42" t="s">
        <v>6</v>
      </c>
      <c r="C42" s="7">
        <v>0.32124789207419896</v>
      </c>
    </row>
  </sheetData>
  <mergeCells count="1">
    <mergeCell ref="A12:J12"/>
  </mergeCells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10 mLh</vt:lpstr>
      <vt:lpstr>12 mLh</vt:lpstr>
      <vt:lpstr>8 mLh</vt:lpstr>
      <vt:lpstr>6 mLh</vt:lpstr>
      <vt:lpstr>4 mLh</vt:lpstr>
      <vt:lpstr>2 mLh</vt:lpstr>
      <vt:lpstr>13 -1 mLh</vt:lpstr>
      <vt:lpstr>Summary Exp.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Heredia, Shuyana</dc:creator>
  <cp:lastModifiedBy>Shu HD</cp:lastModifiedBy>
  <dcterms:created xsi:type="dcterms:W3CDTF">2021-03-09T11:24:23Z</dcterms:created>
  <dcterms:modified xsi:type="dcterms:W3CDTF">2022-01-25T20:11:02Z</dcterms:modified>
</cp:coreProperties>
</file>